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" windowWidth="18180" windowHeight="8087" activeTab="0"/>
  </bookViews>
  <sheets>
    <sheet name="Preventivo 2024" sheetId="1" r:id="rId1"/>
    <sheet name="Sintetico 2024" sheetId="2" r:id="rId2"/>
  </sheets>
  <definedNames/>
  <calcPr fullCalcOnLoad="1"/>
</workbook>
</file>

<file path=xl/sharedStrings.xml><?xml version="1.0" encoding="utf-8"?>
<sst xmlns="http://schemas.openxmlformats.org/spreadsheetml/2006/main" count="174" uniqueCount="122">
  <si>
    <t>00010</t>
  </si>
  <si>
    <t>MASTRO</t>
  </si>
  <si>
    <t>CONTO</t>
  </si>
  <si>
    <t>DESCRIZIONE</t>
  </si>
  <si>
    <t>CONTRIBUTI ENTI PUBBLICI</t>
  </si>
  <si>
    <t>CONTRIBUTI ENTI TERRITORIALI</t>
  </si>
  <si>
    <t>00019</t>
  </si>
  <si>
    <t>CONTRIBUTI DA PRIVATI E STRUTT. ASS.VE</t>
  </si>
  <si>
    <t>00050</t>
  </si>
  <si>
    <t>CONTRIBUTI ENTI PRIVATI</t>
  </si>
  <si>
    <t>00110</t>
  </si>
  <si>
    <t>CONTRIBUTI PRESIDENZA NAZIONALE UICI</t>
  </si>
  <si>
    <t>00120</t>
  </si>
  <si>
    <t>00140</t>
  </si>
  <si>
    <t>CONTRIBUTI DA SOCI</t>
  </si>
  <si>
    <t>00900</t>
  </si>
  <si>
    <t>VARI CONTRIBUTI STRAORDINARI</t>
  </si>
  <si>
    <t>00901</t>
  </si>
  <si>
    <t>CONTRIBUTI NON SOCI (PRIVATI)</t>
  </si>
  <si>
    <t>QUOTE ASSOCIATIVE</t>
  </si>
  <si>
    <t>QUOTE ASSOCIATIVE ORDINARIE</t>
  </si>
  <si>
    <t>PROVENTI STRAORDINARI</t>
  </si>
  <si>
    <t>SOPRAVVENIENZE ATTIVE</t>
  </si>
  <si>
    <t>PROVENTI DA RACCOLTA FONDI</t>
  </si>
  <si>
    <t>ALTRE INIZIATIVE</t>
  </si>
  <si>
    <t>TOTALE</t>
  </si>
  <si>
    <t>TOTALE GENERALE COSTI</t>
  </si>
  <si>
    <t>ONERI PER GLI ORGANI ASSOCIATIVI</t>
  </si>
  <si>
    <t>ASSEMBLEA DEI SOCI</t>
  </si>
  <si>
    <t>00070</t>
  </si>
  <si>
    <t>CONSIGLIO SEZIONALE</t>
  </si>
  <si>
    <t>ONERI PER LE RISORSE UMANE</t>
  </si>
  <si>
    <t>STIPENDI ED ASSEGNI FISSI</t>
  </si>
  <si>
    <t>ONERI PREVIDENZIALI DIPENDENTI</t>
  </si>
  <si>
    <t>00060</t>
  </si>
  <si>
    <t>TRATTAMENTO DI FINE RAPPORTO</t>
  </si>
  <si>
    <t>COLLABORAZIONI</t>
  </si>
  <si>
    <t>00090</t>
  </si>
  <si>
    <t>ONERI PER ATTIVITA' ISTITUZIONALI</t>
  </si>
  <si>
    <t>00121</t>
  </si>
  <si>
    <t>INIZIATIVE A FAVORE DEI SOCI</t>
  </si>
  <si>
    <t>00130</t>
  </si>
  <si>
    <t>CONVEGNI - MANIFESTAZIONI</t>
  </si>
  <si>
    <t>00993</t>
  </si>
  <si>
    <t>SPESE PER LE RAPPRESENTANZE</t>
  </si>
  <si>
    <t>ONERI FINANZIARI E TRIBUTARI</t>
  </si>
  <si>
    <t>00020</t>
  </si>
  <si>
    <t>ONERI TRIBUTARI</t>
  </si>
  <si>
    <t>SOPRAVVENIENZE PASSIVE</t>
  </si>
  <si>
    <t>ONERI DI SUPPORTO GENERALE</t>
  </si>
  <si>
    <t>00011</t>
  </si>
  <si>
    <t>SPESE DI CANCELLERIA</t>
  </si>
  <si>
    <t>SPESE TELEFONICHE</t>
  </si>
  <si>
    <t>00040</t>
  </si>
  <si>
    <t>SPESE POSTALI</t>
  </si>
  <si>
    <t>SPESE BANCARIE</t>
  </si>
  <si>
    <t>SPESE DI RAPPRESENTANZA</t>
  </si>
  <si>
    <t>SPESE DI LOCOMOZIONE</t>
  </si>
  <si>
    <t>00080</t>
  </si>
  <si>
    <t>SPESE DI ENERGIA ELETTRICA</t>
  </si>
  <si>
    <t>SPESE DI RISCALDAMENTO</t>
  </si>
  <si>
    <t>00100</t>
  </si>
  <si>
    <t>SPESE CONDOMINIALI</t>
  </si>
  <si>
    <t>SPESE PER PULIZIE</t>
  </si>
  <si>
    <t>01002</t>
  </si>
  <si>
    <t>SPESE VARIE</t>
  </si>
  <si>
    <t>10001</t>
  </si>
  <si>
    <t>MANUTENZIONI E RIPARAZIONI</t>
  </si>
  <si>
    <t>10002</t>
  </si>
  <si>
    <t>SPESE FORMAZIONE VOLONTARI</t>
  </si>
  <si>
    <t>AMM.TO IMMOBILIZZAZIONI MATERIALI</t>
  </si>
  <si>
    <t>QUOTE DI AMMORTAMENTO</t>
  </si>
  <si>
    <t>COSTI PER SERVIZI PROFESSIONALI</t>
  </si>
  <si>
    <t>00092</t>
  </si>
  <si>
    <t>ONORARI PROFESSIONALI</t>
  </si>
  <si>
    <t>00994</t>
  </si>
  <si>
    <t>CONTRIBUTI VARI</t>
  </si>
  <si>
    <t>TOTALE GENERALE RICAVI</t>
  </si>
  <si>
    <t>CONTRIBUTI DA PRIVATI E STRUTTURE ASSOCIATIVE</t>
  </si>
  <si>
    <t>RICAVI</t>
  </si>
  <si>
    <t>TOTALE RICAVI</t>
  </si>
  <si>
    <t xml:space="preserve">COSTI  </t>
  </si>
  <si>
    <t>TOTALE COSTI</t>
  </si>
  <si>
    <t>00075</t>
  </si>
  <si>
    <t>ONERI PREVIDENZIALI COLLABORATORI</t>
  </si>
  <si>
    <t>ONERI STRAORDINARI</t>
  </si>
  <si>
    <t>SEZIONE TERRITORIALE DI REGGIO CALABRIA</t>
  </si>
  <si>
    <t>00410</t>
  </si>
  <si>
    <t>ALTRI RICAVI ORDINARI</t>
  </si>
  <si>
    <t>ALTRI RICAVI</t>
  </si>
  <si>
    <t>ONERI ASSICURATIVI INAIL</t>
  </si>
  <si>
    <t>CONTRIBUTI CONSIGLIO REGIONALE UICI</t>
  </si>
  <si>
    <t>SPESE PRESTAZIONI DI SERVIZI</t>
  </si>
  <si>
    <t>00016</t>
  </si>
  <si>
    <t>CONTRIBUTI IAPB</t>
  </si>
  <si>
    <t>RICAVI PER ABBUONI E ARROTONDAMENTI</t>
  </si>
  <si>
    <t>00091</t>
  </si>
  <si>
    <t>SPESE PER ACQUA</t>
  </si>
  <si>
    <t>00161</t>
  </si>
  <si>
    <t>SPESE ASSICURAZIONI AUTOMEZZI</t>
  </si>
  <si>
    <t>00184</t>
  </si>
  <si>
    <t>COSTI PER SMALTIMENTO RIFIUTI</t>
  </si>
  <si>
    <t>COSTI DIVERSI DI GESTIONE</t>
  </si>
  <si>
    <t>COSTI PER ABBUONI E ARROTONDAMENTI</t>
  </si>
  <si>
    <t>PREVENT. 2023</t>
  </si>
  <si>
    <t>ONERI PER GLI ORGANI STATUTARI</t>
  </si>
  <si>
    <t>00055</t>
  </si>
  <si>
    <t>ORGANO DI CONTROLLO</t>
  </si>
  <si>
    <t>UNIONE ITALIANA DEI CIECHI E DEGLI IPOVEDENTI- ETS/APS</t>
  </si>
  <si>
    <t>ONERI PER GLI OGANI STATUTARI</t>
  </si>
  <si>
    <t>ACCERTAM. 2022</t>
  </si>
  <si>
    <t>ACCERTAM. Parz. 2023</t>
  </si>
  <si>
    <t>PREVENT. 2024</t>
  </si>
  <si>
    <t>Variazioni 2023-2024</t>
  </si>
  <si>
    <t>PROVENTI FINANZIARI</t>
  </si>
  <si>
    <t>INTERESSI ATTIVI C/C</t>
  </si>
  <si>
    <t>00170</t>
  </si>
  <si>
    <t>INIZIATIVE PREVENZIONE CECITA'</t>
  </si>
  <si>
    <t>IMPOSTE REDDITO D'ESERCIZIO</t>
  </si>
  <si>
    <t>000020</t>
  </si>
  <si>
    <t>IRAP</t>
  </si>
  <si>
    <t>PROSPETTO SINTETICO BUDGET PREVISIONALE ANNO 2024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</si>
</sst>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0_ ;[Red]\-#,##0.00\ "/>
  </numFmts>
  <fonts count="10">
    <font>
      <sz val="10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1"/>
      <name val="Tahoma"/>
      <family val="2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right" vertical="center"/>
    </xf>
    <xf numFmtId="1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43" fontId="2" fillId="0" borderId="1" xfId="17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166" fontId="1" fillId="0" borderId="0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Fill="1" applyBorder="1" applyAlignment="1">
      <alignment horizontal="center" vertical="center" wrapText="1"/>
    </xf>
    <xf numFmtId="43" fontId="2" fillId="0" borderId="2" xfId="17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/>
    </xf>
    <xf numFmtId="43" fontId="1" fillId="0" borderId="1" xfId="17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right" vertical="center"/>
    </xf>
    <xf numFmtId="43" fontId="1" fillId="0" borderId="2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tabSelected="1" workbookViewId="0" topLeftCell="A1">
      <selection activeCell="F7" sqref="F7"/>
    </sheetView>
  </sheetViews>
  <sheetFormatPr defaultColWidth="9.140625" defaultRowHeight="12.75"/>
  <cols>
    <col min="1" max="1" width="10.57421875" style="39" bestFit="1" customWidth="1"/>
    <col min="2" max="2" width="9.8515625" style="40" bestFit="1" customWidth="1"/>
    <col min="3" max="3" width="54.00390625" style="39" customWidth="1"/>
    <col min="4" max="4" width="16.7109375" style="37" customWidth="1"/>
    <col min="5" max="5" width="15.7109375" style="38" customWidth="1"/>
    <col min="6" max="6" width="17.00390625" style="38" customWidth="1"/>
    <col min="7" max="7" width="16.28125" style="38" customWidth="1"/>
    <col min="8" max="8" width="14.00390625" style="74" customWidth="1"/>
    <col min="9" max="14" width="8.7109375" style="39" customWidth="1"/>
    <col min="15" max="16" width="8.7109375" style="45" customWidth="1"/>
    <col min="17" max="61" width="8.7109375" style="46" customWidth="1"/>
  </cols>
  <sheetData>
    <row r="1" spans="1:61" s="1" customFormat="1" ht="27">
      <c r="A1" s="7" t="s">
        <v>1</v>
      </c>
      <c r="B1" s="8" t="s">
        <v>2</v>
      </c>
      <c r="C1" s="7" t="s">
        <v>3</v>
      </c>
      <c r="D1" s="13" t="s">
        <v>110</v>
      </c>
      <c r="E1" s="13" t="s">
        <v>111</v>
      </c>
      <c r="F1" s="75" t="s">
        <v>104</v>
      </c>
      <c r="G1" s="13" t="s">
        <v>112</v>
      </c>
      <c r="H1" s="81" t="s">
        <v>113</v>
      </c>
      <c r="I1" s="36"/>
      <c r="J1" s="36"/>
      <c r="K1" s="36"/>
      <c r="L1" s="36"/>
      <c r="M1" s="36"/>
      <c r="N1" s="36"/>
      <c r="O1" s="43"/>
      <c r="P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</row>
    <row r="2" spans="1:8" ht="24.75" customHeight="1">
      <c r="A2" s="7">
        <v>606</v>
      </c>
      <c r="B2" s="8"/>
      <c r="C2" s="9" t="s">
        <v>4</v>
      </c>
      <c r="D2" s="10"/>
      <c r="E2" s="6"/>
      <c r="F2" s="76"/>
      <c r="G2" s="6"/>
      <c r="H2" s="82"/>
    </row>
    <row r="3" spans="1:8" ht="24.75" customHeight="1">
      <c r="A3" s="4"/>
      <c r="B3" s="5" t="s">
        <v>6</v>
      </c>
      <c r="C3" s="11" t="s">
        <v>5</v>
      </c>
      <c r="D3" s="10">
        <v>29745.7</v>
      </c>
      <c r="E3" s="10">
        <v>11282.58</v>
      </c>
      <c r="F3" s="77">
        <v>30000</v>
      </c>
      <c r="G3" s="10">
        <v>30000</v>
      </c>
      <c r="H3" s="82">
        <f>IF(G3&gt;0,G3-F3,"")</f>
        <v>0</v>
      </c>
    </row>
    <row r="4" spans="1:8" ht="24.75" customHeight="1">
      <c r="A4" s="4"/>
      <c r="B4" s="5"/>
      <c r="C4" s="11"/>
      <c r="D4" s="10"/>
      <c r="E4" s="10"/>
      <c r="F4" s="77"/>
      <c r="G4" s="10"/>
      <c r="H4" s="82">
        <f>IF(F4&gt;0,F4-G4,"")</f>
      </c>
    </row>
    <row r="5" spans="1:61" s="1" customFormat="1" ht="24.75" customHeight="1">
      <c r="A5" s="7"/>
      <c r="B5" s="8"/>
      <c r="C5" s="21" t="s">
        <v>25</v>
      </c>
      <c r="D5" s="12">
        <f>SUM(D3:D4)</f>
        <v>29745.7</v>
      </c>
      <c r="E5" s="12">
        <f>SUM(E3:E4)</f>
        <v>11282.58</v>
      </c>
      <c r="F5" s="78">
        <v>30000</v>
      </c>
      <c r="G5" s="12">
        <v>30000</v>
      </c>
      <c r="H5" s="82">
        <f>IF(G5&gt;0,G5-F5,"")</f>
        <v>0</v>
      </c>
      <c r="I5" s="36"/>
      <c r="J5" s="36"/>
      <c r="K5" s="36"/>
      <c r="L5" s="36"/>
      <c r="M5" s="36"/>
      <c r="N5" s="36"/>
      <c r="O5" s="43"/>
      <c r="P5" s="43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</row>
    <row r="6" spans="1:61" s="1" customFormat="1" ht="24.75" customHeight="1">
      <c r="A6" s="7">
        <v>608</v>
      </c>
      <c r="B6" s="8"/>
      <c r="C6" s="9" t="s">
        <v>7</v>
      </c>
      <c r="D6" s="12"/>
      <c r="E6" s="13"/>
      <c r="F6" s="75"/>
      <c r="G6" s="13"/>
      <c r="H6" s="82">
        <f>IF(F6&gt;0,F6-G6,"")</f>
      </c>
      <c r="I6" s="36"/>
      <c r="J6" s="36"/>
      <c r="K6" s="36"/>
      <c r="L6" s="36"/>
      <c r="M6" s="36"/>
      <c r="N6" s="36"/>
      <c r="O6" s="43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</row>
    <row r="7" spans="1:61" s="1" customFormat="1" ht="24.75" customHeight="1">
      <c r="A7" s="7"/>
      <c r="B7" s="5" t="s">
        <v>93</v>
      </c>
      <c r="C7" s="11" t="s">
        <v>94</v>
      </c>
      <c r="D7" s="10">
        <v>18204.18</v>
      </c>
      <c r="E7" s="6">
        <v>10112.57</v>
      </c>
      <c r="F7" s="76">
        <v>6000</v>
      </c>
      <c r="G7" s="6">
        <v>12000</v>
      </c>
      <c r="H7" s="82">
        <f aca="true" t="shared" si="0" ref="H7:H13">IF(G7&gt;0,G7-F7,"")</f>
        <v>6000</v>
      </c>
      <c r="I7" s="36"/>
      <c r="J7" s="36"/>
      <c r="K7" s="36"/>
      <c r="L7" s="36"/>
      <c r="M7" s="36"/>
      <c r="N7" s="36"/>
      <c r="O7" s="43"/>
      <c r="P7" s="43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</row>
    <row r="8" spans="1:8" ht="24.75" customHeight="1">
      <c r="A8" s="4"/>
      <c r="B8" s="22" t="s">
        <v>8</v>
      </c>
      <c r="C8" s="23" t="s">
        <v>9</v>
      </c>
      <c r="D8" s="10">
        <v>5000</v>
      </c>
      <c r="E8" s="6">
        <v>5000</v>
      </c>
      <c r="F8" s="76">
        <v>6000</v>
      </c>
      <c r="G8" s="6">
        <v>6000</v>
      </c>
      <c r="H8" s="82">
        <f t="shared" si="0"/>
        <v>0</v>
      </c>
    </row>
    <row r="9" spans="1:8" ht="24.75" customHeight="1">
      <c r="A9" s="4"/>
      <c r="B9" s="22" t="s">
        <v>10</v>
      </c>
      <c r="C9" s="23" t="s">
        <v>11</v>
      </c>
      <c r="D9" s="10">
        <v>12720</v>
      </c>
      <c r="E9" s="6">
        <v>7186.8</v>
      </c>
      <c r="F9" s="79">
        <v>14000</v>
      </c>
      <c r="G9" s="6">
        <v>14000</v>
      </c>
      <c r="H9" s="82">
        <f t="shared" si="0"/>
        <v>0</v>
      </c>
    </row>
    <row r="10" spans="1:8" ht="24.75" customHeight="1">
      <c r="A10" s="4"/>
      <c r="B10" s="22" t="s">
        <v>12</v>
      </c>
      <c r="C10" s="23" t="s">
        <v>91</v>
      </c>
      <c r="D10" s="10">
        <v>1750</v>
      </c>
      <c r="E10" s="6">
        <v>947.22</v>
      </c>
      <c r="F10" s="76">
        <v>1800</v>
      </c>
      <c r="G10" s="6">
        <v>1800</v>
      </c>
      <c r="H10" s="82">
        <f t="shared" si="0"/>
        <v>0</v>
      </c>
    </row>
    <row r="11" spans="1:8" ht="24.75" customHeight="1">
      <c r="A11" s="4"/>
      <c r="B11" s="22" t="s">
        <v>13</v>
      </c>
      <c r="C11" s="23" t="s">
        <v>14</v>
      </c>
      <c r="D11" s="10">
        <v>0</v>
      </c>
      <c r="E11" s="6">
        <v>0</v>
      </c>
      <c r="F11" s="76">
        <v>0</v>
      </c>
      <c r="G11" s="6">
        <v>0</v>
      </c>
      <c r="H11" s="82">
        <f t="shared" si="0"/>
      </c>
    </row>
    <row r="12" spans="1:8" ht="24.75" customHeight="1">
      <c r="A12" s="4"/>
      <c r="B12" s="22" t="s">
        <v>15</v>
      </c>
      <c r="C12" s="23" t="s">
        <v>16</v>
      </c>
      <c r="D12" s="10">
        <v>0</v>
      </c>
      <c r="E12" s="6">
        <v>0</v>
      </c>
      <c r="F12" s="76">
        <v>1000</v>
      </c>
      <c r="G12" s="6">
        <v>1000</v>
      </c>
      <c r="H12" s="82">
        <f t="shared" si="0"/>
        <v>0</v>
      </c>
    </row>
    <row r="13" spans="1:8" ht="24.75" customHeight="1">
      <c r="A13" s="4"/>
      <c r="B13" s="22" t="s">
        <v>17</v>
      </c>
      <c r="C13" s="23" t="s">
        <v>18</v>
      </c>
      <c r="D13" s="10">
        <v>14016.87</v>
      </c>
      <c r="E13" s="6">
        <v>4500</v>
      </c>
      <c r="F13" s="76">
        <v>15000</v>
      </c>
      <c r="G13" s="6">
        <v>15000</v>
      </c>
      <c r="H13" s="82">
        <f t="shared" si="0"/>
        <v>0</v>
      </c>
    </row>
    <row r="14" spans="1:8" ht="24.75" customHeight="1">
      <c r="A14" s="4"/>
      <c r="B14" s="22"/>
      <c r="C14" s="23"/>
      <c r="D14" s="10"/>
      <c r="E14" s="6"/>
      <c r="F14" s="76"/>
      <c r="G14" s="6"/>
      <c r="H14" s="82">
        <f>IF(F14&gt;0,F14-G14,"")</f>
      </c>
    </row>
    <row r="15" spans="1:61" s="1" customFormat="1" ht="24.75" customHeight="1">
      <c r="A15" s="7"/>
      <c r="B15" s="24"/>
      <c r="C15" s="21" t="s">
        <v>25</v>
      </c>
      <c r="D15" s="12">
        <f>SUM(D7:D14)</f>
        <v>51691.05</v>
      </c>
      <c r="E15" s="12">
        <f>SUM(E7:E14)</f>
        <v>27746.59</v>
      </c>
      <c r="F15" s="12">
        <f>SUM(F7:F14)</f>
        <v>43800</v>
      </c>
      <c r="G15" s="12">
        <f>SUM(G7:G14)</f>
        <v>49800</v>
      </c>
      <c r="H15" s="82">
        <f>IF(G15&gt;0,G15-F15,"")</f>
        <v>6000</v>
      </c>
      <c r="I15" s="36"/>
      <c r="J15" s="36"/>
      <c r="K15" s="36"/>
      <c r="L15" s="36"/>
      <c r="M15" s="36"/>
      <c r="N15" s="36"/>
      <c r="O15" s="43"/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</row>
    <row r="16" spans="1:61" s="1" customFormat="1" ht="24.75" customHeight="1">
      <c r="A16" s="7">
        <v>612</v>
      </c>
      <c r="B16" s="8"/>
      <c r="C16" s="9" t="s">
        <v>19</v>
      </c>
      <c r="D16" s="12"/>
      <c r="E16" s="13"/>
      <c r="F16" s="75"/>
      <c r="G16" s="13"/>
      <c r="H16" s="82">
        <f>IF(F16&gt;0,F16-G16,"")</f>
      </c>
      <c r="I16" s="36"/>
      <c r="J16" s="36"/>
      <c r="K16" s="36"/>
      <c r="L16" s="36"/>
      <c r="M16" s="36"/>
      <c r="N16" s="36"/>
      <c r="O16" s="43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</row>
    <row r="17" spans="1:8" ht="24.75" customHeight="1">
      <c r="A17" s="4"/>
      <c r="B17" s="22" t="s">
        <v>0</v>
      </c>
      <c r="C17" s="23" t="s">
        <v>20</v>
      </c>
      <c r="D17" s="10">
        <v>5313.52</v>
      </c>
      <c r="E17" s="6">
        <v>6991.01</v>
      </c>
      <c r="F17" s="76">
        <v>9000</v>
      </c>
      <c r="G17" s="6">
        <v>9000</v>
      </c>
      <c r="H17" s="82">
        <f>IF(G17&gt;0,G17-F17,"")</f>
        <v>0</v>
      </c>
    </row>
    <row r="18" spans="1:8" ht="24.75" customHeight="1">
      <c r="A18" s="4"/>
      <c r="B18" s="22"/>
      <c r="C18" s="23"/>
      <c r="D18" s="10"/>
      <c r="E18" s="6"/>
      <c r="F18" s="76"/>
      <c r="G18" s="6"/>
      <c r="H18" s="82">
        <f>IF(F18&gt;0,F18-G18,"")</f>
      </c>
    </row>
    <row r="19" spans="1:61" s="1" customFormat="1" ht="24.75" customHeight="1">
      <c r="A19" s="7"/>
      <c r="B19" s="24"/>
      <c r="C19" s="21" t="s">
        <v>25</v>
      </c>
      <c r="D19" s="12">
        <f>D17</f>
        <v>5313.52</v>
      </c>
      <c r="E19" s="12">
        <f>E17</f>
        <v>6991.01</v>
      </c>
      <c r="F19" s="12">
        <f>F17</f>
        <v>9000</v>
      </c>
      <c r="G19" s="12">
        <f>G17</f>
        <v>9000</v>
      </c>
      <c r="H19" s="82">
        <f>IF(G19&gt;0,G19-F19,"")</f>
        <v>0</v>
      </c>
      <c r="I19" s="36"/>
      <c r="J19" s="36"/>
      <c r="K19" s="36"/>
      <c r="L19" s="36"/>
      <c r="M19" s="36"/>
      <c r="N19" s="36"/>
      <c r="O19" s="4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</row>
    <row r="20" spans="1:61" s="1" customFormat="1" ht="24.75" customHeight="1">
      <c r="A20" s="7">
        <v>618</v>
      </c>
      <c r="B20" s="8"/>
      <c r="C20" s="9" t="s">
        <v>114</v>
      </c>
      <c r="D20" s="12"/>
      <c r="E20" s="13"/>
      <c r="F20" s="75"/>
      <c r="G20" s="13"/>
      <c r="H20" s="82">
        <f>IF(F20&gt;0,F20-G20,"")</f>
      </c>
      <c r="I20" s="36"/>
      <c r="J20" s="36"/>
      <c r="K20" s="36"/>
      <c r="L20" s="36"/>
      <c r="M20" s="36"/>
      <c r="N20" s="36"/>
      <c r="O20" s="43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</row>
    <row r="21" spans="1:8" ht="24.75" customHeight="1">
      <c r="A21" s="4"/>
      <c r="B21" s="22">
        <v>10</v>
      </c>
      <c r="C21" s="23" t="s">
        <v>115</v>
      </c>
      <c r="D21" s="10">
        <v>0</v>
      </c>
      <c r="E21" s="6">
        <v>176.45</v>
      </c>
      <c r="F21" s="76">
        <v>0</v>
      </c>
      <c r="G21" s="6">
        <v>0</v>
      </c>
      <c r="H21" s="82">
        <f>IF(G21&gt;0,G21-F21,"")</f>
      </c>
    </row>
    <row r="22" spans="1:8" ht="24.75" customHeight="1">
      <c r="A22" s="4"/>
      <c r="B22" s="22"/>
      <c r="C22" s="23"/>
      <c r="D22" s="10"/>
      <c r="E22" s="6"/>
      <c r="F22" s="76"/>
      <c r="G22" s="6"/>
      <c r="H22" s="82">
        <f>IF(F22&gt;0,F22-G22,"")</f>
      </c>
    </row>
    <row r="23" spans="1:61" s="1" customFormat="1" ht="24.75" customHeight="1">
      <c r="A23" s="7"/>
      <c r="B23" s="24"/>
      <c r="C23" s="21" t="s">
        <v>25</v>
      </c>
      <c r="D23" s="12">
        <f>SUM(D21:D22)</f>
        <v>0</v>
      </c>
      <c r="E23" s="12">
        <f>SUM(E21:E22)</f>
        <v>176.45</v>
      </c>
      <c r="F23" s="84">
        <f>SUM(F21:F22)</f>
        <v>0</v>
      </c>
      <c r="G23" s="12">
        <f>SUM(G21:G22)</f>
        <v>0</v>
      </c>
      <c r="H23" s="82">
        <f>IF(G23&gt;0,G23-F23,"")</f>
      </c>
      <c r="I23" s="36"/>
      <c r="J23" s="36"/>
      <c r="K23" s="36"/>
      <c r="L23" s="36"/>
      <c r="M23" s="36"/>
      <c r="N23" s="36"/>
      <c r="O23" s="43"/>
      <c r="P23" s="43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</row>
    <row r="24" spans="1:61" s="20" customFormat="1" ht="24.75" customHeight="1">
      <c r="A24" s="25">
        <v>620</v>
      </c>
      <c r="B24" s="24"/>
      <c r="C24" s="26" t="s">
        <v>21</v>
      </c>
      <c r="D24" s="18"/>
      <c r="E24" s="19"/>
      <c r="F24" s="79"/>
      <c r="G24" s="19"/>
      <c r="H24" s="82">
        <f>IF(F24&gt;0,F24-G24,"")</f>
      </c>
      <c r="I24" s="42"/>
      <c r="J24" s="42"/>
      <c r="K24" s="42"/>
      <c r="L24" s="42"/>
      <c r="M24" s="42"/>
      <c r="N24" s="42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</row>
    <row r="25" spans="1:61" s="20" customFormat="1" ht="24.75" customHeight="1">
      <c r="A25" s="27"/>
      <c r="B25" s="22" t="s">
        <v>0</v>
      </c>
      <c r="C25" s="23" t="s">
        <v>22</v>
      </c>
      <c r="D25" s="18">
        <v>116.37</v>
      </c>
      <c r="E25" s="19">
        <v>2.28</v>
      </c>
      <c r="F25" s="85">
        <v>0</v>
      </c>
      <c r="G25" s="19">
        <v>0</v>
      </c>
      <c r="H25" s="82">
        <f>IF(G25&gt;0,G25-F25,"")</f>
      </c>
      <c r="I25" s="42"/>
      <c r="J25" s="42"/>
      <c r="K25" s="42"/>
      <c r="L25" s="42"/>
      <c r="M25" s="42"/>
      <c r="N25" s="42"/>
      <c r="O25" s="47"/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</row>
    <row r="26" spans="1:61" s="20" customFormat="1" ht="24.75" customHeight="1">
      <c r="A26" s="27"/>
      <c r="B26" s="22"/>
      <c r="C26" s="23"/>
      <c r="D26" s="18"/>
      <c r="E26" s="19"/>
      <c r="F26" s="79"/>
      <c r="G26" s="19"/>
      <c r="H26" s="82">
        <f>IF(F26&gt;0,F26-G26,"")</f>
      </c>
      <c r="I26" s="42"/>
      <c r="J26" s="42"/>
      <c r="K26" s="42"/>
      <c r="L26" s="42"/>
      <c r="M26" s="42"/>
      <c r="N26" s="42"/>
      <c r="O26" s="47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</row>
    <row r="27" spans="1:61" s="29" customFormat="1" ht="24.75" customHeight="1">
      <c r="A27" s="25"/>
      <c r="B27" s="24"/>
      <c r="C27" s="21" t="s">
        <v>25</v>
      </c>
      <c r="D27" s="28">
        <f>SUM(D25:D26)</f>
        <v>116.37</v>
      </c>
      <c r="E27" s="28">
        <f>SUM(E25:E26)</f>
        <v>2.28</v>
      </c>
      <c r="F27" s="86">
        <f>SUM(F25:F26)</f>
        <v>0</v>
      </c>
      <c r="G27" s="28">
        <f>SUM(G25:G26)</f>
        <v>0</v>
      </c>
      <c r="H27" s="82">
        <f>IF(G27&gt;0,G27-F27,"")</f>
      </c>
      <c r="I27" s="41"/>
      <c r="J27" s="41"/>
      <c r="K27" s="41"/>
      <c r="L27" s="41"/>
      <c r="M27" s="41"/>
      <c r="N27" s="41"/>
      <c r="O27" s="49"/>
      <c r="P27" s="49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1:61" s="20" customFormat="1" ht="24.75" customHeight="1">
      <c r="A28" s="25">
        <v>624</v>
      </c>
      <c r="B28" s="24"/>
      <c r="C28" s="26" t="s">
        <v>23</v>
      </c>
      <c r="D28" s="18"/>
      <c r="E28" s="19"/>
      <c r="F28" s="79"/>
      <c r="G28" s="19"/>
      <c r="H28" s="82">
        <f>IF(F28&gt;0,F28-G28,"")</f>
      </c>
      <c r="I28" s="42"/>
      <c r="J28" s="42"/>
      <c r="K28" s="42"/>
      <c r="L28" s="42"/>
      <c r="M28" s="42"/>
      <c r="N28" s="42"/>
      <c r="O28" s="47"/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</row>
    <row r="29" spans="1:8" ht="24.75" customHeight="1">
      <c r="A29" s="27"/>
      <c r="B29" s="22" t="s">
        <v>8</v>
      </c>
      <c r="C29" s="23" t="s">
        <v>24</v>
      </c>
      <c r="D29" s="10">
        <v>1345</v>
      </c>
      <c r="E29" s="6">
        <v>0</v>
      </c>
      <c r="F29" s="76">
        <v>1000</v>
      </c>
      <c r="G29" s="6">
        <v>1000</v>
      </c>
      <c r="H29" s="82">
        <f>IF(G29&gt;0,G29-F29,"")</f>
        <v>0</v>
      </c>
    </row>
    <row r="30" spans="1:8" ht="24.75" customHeight="1">
      <c r="A30" s="27"/>
      <c r="B30" s="22"/>
      <c r="C30" s="23"/>
      <c r="D30" s="10"/>
      <c r="E30" s="6"/>
      <c r="F30" s="76"/>
      <c r="G30" s="6"/>
      <c r="H30" s="82">
        <f>IF(F30&gt;0,F30-G30,"")</f>
      </c>
    </row>
    <row r="31" spans="1:61" s="1" customFormat="1" ht="24.75" customHeight="1">
      <c r="A31" s="25"/>
      <c r="B31" s="24"/>
      <c r="C31" s="21" t="s">
        <v>25</v>
      </c>
      <c r="D31" s="35">
        <f>D29</f>
        <v>1345</v>
      </c>
      <c r="E31" s="35">
        <f>E29</f>
        <v>0</v>
      </c>
      <c r="F31" s="80">
        <f>F29</f>
        <v>1000</v>
      </c>
      <c r="G31" s="35">
        <f>G29</f>
        <v>1000</v>
      </c>
      <c r="H31" s="82">
        <f>IF(G31&gt;0,G31-F31,"")</f>
        <v>0</v>
      </c>
      <c r="I31" s="36"/>
      <c r="J31" s="36"/>
      <c r="K31" s="36"/>
      <c r="L31" s="36"/>
      <c r="M31" s="36"/>
      <c r="N31" s="36"/>
      <c r="O31" s="43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</row>
    <row r="32" spans="1:61" s="1" customFormat="1" ht="24.75" customHeight="1">
      <c r="A32" s="25">
        <v>640</v>
      </c>
      <c r="B32" s="22"/>
      <c r="C32" s="9" t="s">
        <v>88</v>
      </c>
      <c r="D32" s="35"/>
      <c r="E32" s="35"/>
      <c r="F32" s="80"/>
      <c r="G32" s="35"/>
      <c r="H32" s="82"/>
      <c r="I32" s="36"/>
      <c r="J32" s="36"/>
      <c r="K32" s="36"/>
      <c r="L32" s="36"/>
      <c r="M32" s="36"/>
      <c r="N32" s="36"/>
      <c r="O32" s="43"/>
      <c r="P32" s="43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</row>
    <row r="33" spans="1:61" s="1" customFormat="1" ht="24.75" customHeight="1">
      <c r="A33" s="25"/>
      <c r="B33" s="22" t="s">
        <v>0</v>
      </c>
      <c r="C33" s="11" t="s">
        <v>95</v>
      </c>
      <c r="D33" s="83">
        <v>1.77</v>
      </c>
      <c r="E33" s="83">
        <v>0.57</v>
      </c>
      <c r="F33" s="80">
        <v>0</v>
      </c>
      <c r="G33" s="35">
        <v>0</v>
      </c>
      <c r="H33" s="82">
        <f>IF(G33&gt;0,G33-F33,"")</f>
      </c>
      <c r="I33" s="36"/>
      <c r="J33" s="36"/>
      <c r="K33" s="36"/>
      <c r="L33" s="36"/>
      <c r="M33" s="36"/>
      <c r="N33" s="36"/>
      <c r="O33" s="43"/>
      <c r="P33" s="43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</row>
    <row r="34" spans="1:61" s="1" customFormat="1" ht="24.75" customHeight="1">
      <c r="A34" s="25"/>
      <c r="B34" s="22" t="s">
        <v>87</v>
      </c>
      <c r="C34" s="11" t="s">
        <v>89</v>
      </c>
      <c r="D34" s="83">
        <v>0</v>
      </c>
      <c r="E34" s="35">
        <v>0</v>
      </c>
      <c r="F34" s="80">
        <v>0</v>
      </c>
      <c r="G34" s="35">
        <v>0</v>
      </c>
      <c r="H34" s="82">
        <f>IF(G34&gt;0,G34-F34,"")</f>
      </c>
      <c r="I34" s="36"/>
      <c r="J34" s="36"/>
      <c r="K34" s="36"/>
      <c r="L34" s="36"/>
      <c r="M34" s="36"/>
      <c r="N34" s="36"/>
      <c r="O34" s="43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</row>
    <row r="35" spans="1:61" s="1" customFormat="1" ht="24.75" customHeight="1">
      <c r="A35" s="25"/>
      <c r="B35" s="24"/>
      <c r="C35" s="21" t="s">
        <v>25</v>
      </c>
      <c r="D35" s="35">
        <f>SUM(D33:D34)</f>
        <v>1.77</v>
      </c>
      <c r="E35" s="35">
        <f>E33</f>
        <v>0.57</v>
      </c>
      <c r="F35" s="80">
        <f>F33</f>
        <v>0</v>
      </c>
      <c r="G35" s="35">
        <f>G33</f>
        <v>0</v>
      </c>
      <c r="H35" s="82">
        <f>IF(G35&gt;0,G35-F35,"")</f>
      </c>
      <c r="I35" s="36"/>
      <c r="J35" s="36"/>
      <c r="K35" s="36"/>
      <c r="L35" s="36"/>
      <c r="M35" s="36"/>
      <c r="N35" s="36"/>
      <c r="O35" s="43"/>
      <c r="P35" s="43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</row>
    <row r="36" spans="1:61" s="1" customFormat="1" ht="24.75" customHeight="1">
      <c r="A36" s="25"/>
      <c r="B36" s="24"/>
      <c r="C36" s="21"/>
      <c r="D36" s="35"/>
      <c r="E36" s="35"/>
      <c r="F36" s="80"/>
      <c r="G36" s="35"/>
      <c r="H36" s="82"/>
      <c r="I36" s="36"/>
      <c r="J36" s="36"/>
      <c r="K36" s="36"/>
      <c r="L36" s="36"/>
      <c r="M36" s="36"/>
      <c r="N36" s="36"/>
      <c r="O36" s="43"/>
      <c r="P36" s="43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</row>
    <row r="37" spans="1:61" s="1" customFormat="1" ht="27">
      <c r="A37" s="7" t="s">
        <v>1</v>
      </c>
      <c r="B37" s="8" t="s">
        <v>2</v>
      </c>
      <c r="C37" s="7" t="s">
        <v>3</v>
      </c>
      <c r="D37" s="13" t="s">
        <v>110</v>
      </c>
      <c r="E37" s="13" t="s">
        <v>111</v>
      </c>
      <c r="F37" s="75" t="s">
        <v>104</v>
      </c>
      <c r="G37" s="13" t="s">
        <v>112</v>
      </c>
      <c r="H37" s="81" t="s">
        <v>113</v>
      </c>
      <c r="I37" s="36"/>
      <c r="J37" s="36"/>
      <c r="K37" s="36"/>
      <c r="L37" s="36"/>
      <c r="M37" s="36"/>
      <c r="N37" s="36"/>
      <c r="O37" s="43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</row>
    <row r="38" spans="1:8" ht="24.75" customHeight="1">
      <c r="A38" s="4"/>
      <c r="B38" s="5"/>
      <c r="C38" s="4"/>
      <c r="D38" s="10"/>
      <c r="E38" s="6"/>
      <c r="F38" s="76"/>
      <c r="G38" s="6"/>
      <c r="H38" s="82">
        <f>IF(F38&gt;0,F38-G38,"")</f>
      </c>
    </row>
    <row r="39" spans="1:61" s="1" customFormat="1" ht="24.75" customHeight="1">
      <c r="A39" s="7"/>
      <c r="B39" s="8"/>
      <c r="C39" s="21" t="s">
        <v>77</v>
      </c>
      <c r="D39" s="12">
        <f>D5+D15+D19+D23+D27+D31+D35</f>
        <v>88213.41</v>
      </c>
      <c r="E39" s="12">
        <f>E5+E15+E19+E23+E27+E31+E35</f>
        <v>46199.479999999996</v>
      </c>
      <c r="F39" s="78">
        <f>F5+F15+F19+F23+F27+F31</f>
        <v>83800</v>
      </c>
      <c r="G39" s="12">
        <f>G5+G15+G19+G23+G27+G31</f>
        <v>89800</v>
      </c>
      <c r="H39" s="82">
        <f>IF(G39&gt;0,G39-F39,"")</f>
        <v>6000</v>
      </c>
      <c r="I39" s="36"/>
      <c r="J39" s="36"/>
      <c r="K39" s="36"/>
      <c r="L39" s="36"/>
      <c r="M39" s="36"/>
      <c r="N39" s="36"/>
      <c r="O39" s="43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</row>
    <row r="40" spans="1:61" s="31" customFormat="1" ht="24.75" customHeight="1">
      <c r="A40" s="7">
        <v>702</v>
      </c>
      <c r="B40" s="8"/>
      <c r="C40" s="9" t="s">
        <v>105</v>
      </c>
      <c r="D40" s="12"/>
      <c r="E40" s="13"/>
      <c r="F40" s="75"/>
      <c r="G40" s="13"/>
      <c r="H40" s="82">
        <f>IF(F40&gt;0,F40-G40,"")</f>
      </c>
      <c r="I40" s="36"/>
      <c r="J40" s="36"/>
      <c r="K40" s="36"/>
      <c r="L40" s="36"/>
      <c r="M40" s="36"/>
      <c r="N40" s="36"/>
      <c r="O40" s="43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</row>
    <row r="41" spans="1:61" s="30" customFormat="1" ht="24.75" customHeight="1">
      <c r="A41" s="4"/>
      <c r="B41" s="2" t="s">
        <v>106</v>
      </c>
      <c r="C41" s="3" t="s">
        <v>107</v>
      </c>
      <c r="D41" s="10">
        <v>418</v>
      </c>
      <c r="E41" s="6">
        <v>0</v>
      </c>
      <c r="F41" s="76">
        <v>450</v>
      </c>
      <c r="G41" s="6">
        <v>450</v>
      </c>
      <c r="H41" s="82">
        <f>IF(G41&gt;0,G41-F41,"")</f>
        <v>0</v>
      </c>
      <c r="I41" s="39"/>
      <c r="J41" s="39"/>
      <c r="K41" s="39"/>
      <c r="L41" s="39"/>
      <c r="M41" s="39"/>
      <c r="N41" s="39"/>
      <c r="O41" s="45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</row>
    <row r="42" spans="1:61" s="30" customFormat="1" ht="24.75" customHeight="1">
      <c r="A42" s="4"/>
      <c r="B42" s="5"/>
      <c r="C42" s="11"/>
      <c r="D42" s="10"/>
      <c r="E42" s="6"/>
      <c r="F42" s="76"/>
      <c r="G42" s="6"/>
      <c r="H42" s="82">
        <f>IF(F42&gt;0,F42-G42,"")</f>
      </c>
      <c r="I42" s="39"/>
      <c r="J42" s="39"/>
      <c r="K42" s="39"/>
      <c r="L42" s="39"/>
      <c r="M42" s="39"/>
      <c r="N42" s="39"/>
      <c r="O42" s="45"/>
      <c r="P42" s="45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</row>
    <row r="43" spans="1:61" s="31" customFormat="1" ht="24.75" customHeight="1">
      <c r="A43" s="7"/>
      <c r="B43" s="8"/>
      <c r="C43" s="21" t="s">
        <v>25</v>
      </c>
      <c r="D43" s="12">
        <f>SUM(D41:D41)</f>
        <v>418</v>
      </c>
      <c r="E43" s="12">
        <f>SUM(E41:E41)</f>
        <v>0</v>
      </c>
      <c r="F43" s="78">
        <f>SUM(F41:F41)</f>
        <v>450</v>
      </c>
      <c r="G43" s="12">
        <f>SUM(G41:G41)</f>
        <v>450</v>
      </c>
      <c r="H43" s="82">
        <f>IF(G43&gt;0,G43-F43,"")</f>
        <v>0</v>
      </c>
      <c r="I43" s="36"/>
      <c r="J43" s="36"/>
      <c r="K43" s="36"/>
      <c r="L43" s="36"/>
      <c r="M43" s="36"/>
      <c r="N43" s="36"/>
      <c r="O43" s="43"/>
      <c r="P43" s="43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</row>
    <row r="44" spans="1:61" s="31" customFormat="1" ht="24.75" customHeight="1">
      <c r="A44" s="7">
        <v>703</v>
      </c>
      <c r="B44" s="8"/>
      <c r="C44" s="9" t="s">
        <v>27</v>
      </c>
      <c r="D44" s="12"/>
      <c r="E44" s="13"/>
      <c r="F44" s="75"/>
      <c r="G44" s="13"/>
      <c r="H44" s="82">
        <f>IF(F44&gt;0,F44-G44,"")</f>
      </c>
      <c r="I44" s="36"/>
      <c r="J44" s="36"/>
      <c r="K44" s="36"/>
      <c r="L44" s="36"/>
      <c r="M44" s="36"/>
      <c r="N44" s="36"/>
      <c r="O44" s="43"/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</row>
    <row r="45" spans="1:61" s="30" customFormat="1" ht="24.75" customHeight="1">
      <c r="A45" s="4"/>
      <c r="B45" s="2" t="s">
        <v>0</v>
      </c>
      <c r="C45" s="3" t="s">
        <v>28</v>
      </c>
      <c r="D45" s="10">
        <v>0</v>
      </c>
      <c r="E45" s="6">
        <v>252.9</v>
      </c>
      <c r="F45" s="76">
        <v>500</v>
      </c>
      <c r="G45" s="6">
        <v>500</v>
      </c>
      <c r="H45" s="82">
        <f>IF(G45&gt;0,G45-F45,"")</f>
        <v>0</v>
      </c>
      <c r="I45" s="39"/>
      <c r="J45" s="39"/>
      <c r="K45" s="39"/>
      <c r="L45" s="39"/>
      <c r="M45" s="39"/>
      <c r="N45" s="39"/>
      <c r="O45" s="45"/>
      <c r="P45" s="45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</row>
    <row r="46" spans="1:61" s="30" customFormat="1" ht="24.75" customHeight="1">
      <c r="A46" s="4"/>
      <c r="B46" s="2" t="s">
        <v>29</v>
      </c>
      <c r="C46" s="3" t="s">
        <v>30</v>
      </c>
      <c r="D46" s="10">
        <v>0</v>
      </c>
      <c r="E46" s="6">
        <v>0</v>
      </c>
      <c r="F46" s="76">
        <v>500</v>
      </c>
      <c r="G46" s="6">
        <v>300</v>
      </c>
      <c r="H46" s="82">
        <f>IF(G46&gt;0,G46-F46,"")</f>
        <v>-200</v>
      </c>
      <c r="I46" s="39"/>
      <c r="J46" s="39"/>
      <c r="K46" s="39"/>
      <c r="L46" s="39"/>
      <c r="M46" s="39"/>
      <c r="N46" s="39"/>
      <c r="O46" s="45"/>
      <c r="P46" s="45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</row>
    <row r="47" spans="1:61" s="30" customFormat="1" ht="24.75" customHeight="1">
      <c r="A47" s="4"/>
      <c r="B47" s="5"/>
      <c r="C47" s="11"/>
      <c r="D47" s="10"/>
      <c r="E47" s="6"/>
      <c r="F47" s="76"/>
      <c r="G47" s="6"/>
      <c r="H47" s="82">
        <f>IF(F47&gt;0,F47-G47,"")</f>
      </c>
      <c r="I47" s="39"/>
      <c r="J47" s="39"/>
      <c r="K47" s="39"/>
      <c r="L47" s="39"/>
      <c r="M47" s="39"/>
      <c r="N47" s="39"/>
      <c r="O47" s="45"/>
      <c r="P47" s="45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</row>
    <row r="48" spans="1:61" s="31" customFormat="1" ht="24.75" customHeight="1">
      <c r="A48" s="7"/>
      <c r="B48" s="8"/>
      <c r="C48" s="21" t="s">
        <v>25</v>
      </c>
      <c r="D48" s="12">
        <f>SUM(D45:D46)</f>
        <v>0</v>
      </c>
      <c r="E48" s="12">
        <f>SUM(E45:E46)</f>
        <v>252.9</v>
      </c>
      <c r="F48" s="78">
        <f>SUM(F45:F46)</f>
        <v>1000</v>
      </c>
      <c r="G48" s="12">
        <f>SUM(G45:G46)</f>
        <v>800</v>
      </c>
      <c r="H48" s="82">
        <f>IF(G48&gt;0,G48-F48,"")</f>
        <v>-200</v>
      </c>
      <c r="I48" s="36"/>
      <c r="J48" s="36"/>
      <c r="K48" s="36"/>
      <c r="L48" s="36"/>
      <c r="M48" s="36"/>
      <c r="N48" s="36"/>
      <c r="O48" s="43"/>
      <c r="P48" s="43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</row>
    <row r="49" spans="1:61" s="30" customFormat="1" ht="24.75" customHeight="1">
      <c r="A49" s="15">
        <v>704</v>
      </c>
      <c r="B49" s="16"/>
      <c r="C49" s="17" t="s">
        <v>31</v>
      </c>
      <c r="D49" s="10"/>
      <c r="E49" s="6"/>
      <c r="F49" s="76"/>
      <c r="G49" s="6"/>
      <c r="H49" s="82">
        <f>IF(F49&gt;0,F49-G49,"")</f>
      </c>
      <c r="I49" s="39"/>
      <c r="J49" s="39"/>
      <c r="K49" s="39"/>
      <c r="L49" s="39"/>
      <c r="M49" s="39"/>
      <c r="N49" s="39"/>
      <c r="O49" s="45"/>
      <c r="P49" s="45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</row>
    <row r="50" spans="1:61" s="30" customFormat="1" ht="24.75" customHeight="1">
      <c r="A50" s="14"/>
      <c r="B50" s="2" t="s">
        <v>0</v>
      </c>
      <c r="C50" s="3" t="s">
        <v>32</v>
      </c>
      <c r="D50" s="10">
        <v>29781.27</v>
      </c>
      <c r="E50" s="6">
        <v>19759.35</v>
      </c>
      <c r="F50" s="76">
        <v>28000</v>
      </c>
      <c r="G50" s="6">
        <v>36000</v>
      </c>
      <c r="H50" s="82">
        <f aca="true" t="shared" si="1" ref="H50:H55">IF(G50&gt;0,G50-F50,"")</f>
        <v>8000</v>
      </c>
      <c r="I50" s="39"/>
      <c r="J50" s="39"/>
      <c r="K50" s="39"/>
      <c r="L50" s="39"/>
      <c r="M50" s="39"/>
      <c r="N50" s="39"/>
      <c r="O50" s="45"/>
      <c r="P50" s="45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</row>
    <row r="51" spans="1:61" s="30" customFormat="1" ht="24.75" customHeight="1">
      <c r="A51" s="14"/>
      <c r="B51" s="2" t="s">
        <v>8</v>
      </c>
      <c r="C51" s="32" t="s">
        <v>33</v>
      </c>
      <c r="D51" s="10">
        <v>7050.55</v>
      </c>
      <c r="E51" s="6">
        <v>5945.54</v>
      </c>
      <c r="F51" s="76">
        <v>7000</v>
      </c>
      <c r="G51" s="6">
        <v>9000</v>
      </c>
      <c r="H51" s="82">
        <f t="shared" si="1"/>
        <v>2000</v>
      </c>
      <c r="I51" s="39"/>
      <c r="J51" s="39"/>
      <c r="K51" s="39"/>
      <c r="L51" s="39"/>
      <c r="M51" s="39"/>
      <c r="N51" s="39"/>
      <c r="O51" s="45"/>
      <c r="P51" s="45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</row>
    <row r="52" spans="1:61" s="30" customFormat="1" ht="24.75" customHeight="1">
      <c r="A52" s="14"/>
      <c r="B52" s="2" t="s">
        <v>34</v>
      </c>
      <c r="C52" s="3" t="s">
        <v>35</v>
      </c>
      <c r="D52" s="10">
        <v>2476.01</v>
      </c>
      <c r="E52" s="6">
        <v>0</v>
      </c>
      <c r="F52" s="76">
        <v>2500</v>
      </c>
      <c r="G52" s="6">
        <v>3500</v>
      </c>
      <c r="H52" s="82">
        <f t="shared" si="1"/>
        <v>1000</v>
      </c>
      <c r="I52" s="39"/>
      <c r="J52" s="39"/>
      <c r="K52" s="39"/>
      <c r="L52" s="39"/>
      <c r="M52" s="39"/>
      <c r="N52" s="39"/>
      <c r="O52" s="45"/>
      <c r="P52" s="45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</row>
    <row r="53" spans="1:61" s="30" customFormat="1" ht="24.75" customHeight="1">
      <c r="A53" s="14"/>
      <c r="B53" s="2" t="s">
        <v>29</v>
      </c>
      <c r="C53" s="3" t="s">
        <v>36</v>
      </c>
      <c r="D53" s="10">
        <v>0</v>
      </c>
      <c r="E53" s="6">
        <v>0</v>
      </c>
      <c r="F53" s="76">
        <v>2000</v>
      </c>
      <c r="G53" s="6">
        <v>500</v>
      </c>
      <c r="H53" s="82">
        <f t="shared" si="1"/>
        <v>-1500</v>
      </c>
      <c r="I53" s="39"/>
      <c r="J53" s="39"/>
      <c r="K53" s="39"/>
      <c r="L53" s="39"/>
      <c r="M53" s="39"/>
      <c r="N53" s="39"/>
      <c r="O53" s="45"/>
      <c r="P53" s="45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</row>
    <row r="54" spans="1:61" s="30" customFormat="1" ht="24.75" customHeight="1">
      <c r="A54" s="14"/>
      <c r="B54" s="2" t="s">
        <v>83</v>
      </c>
      <c r="C54" s="32" t="s">
        <v>84</v>
      </c>
      <c r="D54" s="10">
        <v>0</v>
      </c>
      <c r="E54" s="6">
        <v>0</v>
      </c>
      <c r="F54" s="76">
        <v>0</v>
      </c>
      <c r="G54" s="6">
        <v>0</v>
      </c>
      <c r="H54" s="82">
        <f t="shared" si="1"/>
      </c>
      <c r="I54" s="39"/>
      <c r="J54" s="39"/>
      <c r="K54" s="39"/>
      <c r="L54" s="39"/>
      <c r="M54" s="39"/>
      <c r="N54" s="39"/>
      <c r="O54" s="45"/>
      <c r="P54" s="45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</row>
    <row r="55" spans="1:61" s="30" customFormat="1" ht="24.75" customHeight="1">
      <c r="A55" s="14"/>
      <c r="B55" s="2" t="s">
        <v>37</v>
      </c>
      <c r="C55" s="32" t="s">
        <v>90</v>
      </c>
      <c r="D55" s="10">
        <v>0</v>
      </c>
      <c r="E55" s="6">
        <v>0</v>
      </c>
      <c r="F55" s="76">
        <v>200</v>
      </c>
      <c r="G55" s="6">
        <v>200</v>
      </c>
      <c r="H55" s="82">
        <f t="shared" si="1"/>
        <v>0</v>
      </c>
      <c r="I55" s="39"/>
      <c r="J55" s="39"/>
      <c r="K55" s="39"/>
      <c r="L55" s="39"/>
      <c r="M55" s="39"/>
      <c r="N55" s="39"/>
      <c r="O55" s="45"/>
      <c r="P55" s="45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</row>
    <row r="56" spans="1:61" s="30" customFormat="1" ht="24.75" customHeight="1">
      <c r="A56" s="4"/>
      <c r="B56" s="5"/>
      <c r="C56" s="11"/>
      <c r="D56" s="10"/>
      <c r="E56" s="6"/>
      <c r="F56" s="76"/>
      <c r="G56" s="6"/>
      <c r="H56" s="82">
        <f>IF(F56&gt;0,F56-G56,"")</f>
      </c>
      <c r="I56" s="39"/>
      <c r="J56" s="39"/>
      <c r="K56" s="39"/>
      <c r="L56" s="39"/>
      <c r="M56" s="39"/>
      <c r="N56" s="39"/>
      <c r="O56" s="45"/>
      <c r="P56" s="45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</row>
    <row r="57" spans="1:61" s="31" customFormat="1" ht="24.75" customHeight="1">
      <c r="A57" s="7"/>
      <c r="B57" s="8"/>
      <c r="C57" s="21" t="s">
        <v>25</v>
      </c>
      <c r="D57" s="12">
        <f>SUM(D50:D55)</f>
        <v>39307.83</v>
      </c>
      <c r="E57" s="12">
        <f>SUM(E50:E56)</f>
        <v>25704.89</v>
      </c>
      <c r="F57" s="78">
        <f>SUM(F50:F56)</f>
        <v>39700</v>
      </c>
      <c r="G57" s="12">
        <f>SUM(G50:G56)</f>
        <v>49200</v>
      </c>
      <c r="H57" s="82">
        <f>IF(G57&gt;0,G57-F57,"")</f>
        <v>9500</v>
      </c>
      <c r="I57" s="36"/>
      <c r="J57" s="36"/>
      <c r="K57" s="36"/>
      <c r="L57" s="36"/>
      <c r="M57" s="36"/>
      <c r="N57" s="36"/>
      <c r="O57" s="43"/>
      <c r="P57" s="43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</row>
    <row r="58" spans="1:61" s="33" customFormat="1" ht="24.75" customHeight="1">
      <c r="A58" s="15">
        <v>706</v>
      </c>
      <c r="B58" s="16"/>
      <c r="C58" s="17" t="s">
        <v>38</v>
      </c>
      <c r="D58" s="18"/>
      <c r="E58" s="19"/>
      <c r="F58" s="79"/>
      <c r="G58" s="19"/>
      <c r="H58" s="82">
        <f>IF(F58&gt;0,F58-G58,"")</f>
      </c>
      <c r="I58" s="42"/>
      <c r="J58" s="42"/>
      <c r="K58" s="42"/>
      <c r="L58" s="42"/>
      <c r="M58" s="42"/>
      <c r="N58" s="42"/>
      <c r="O58" s="47"/>
      <c r="P58" s="4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</row>
    <row r="59" spans="1:61" s="30" customFormat="1" ht="24.75" customHeight="1">
      <c r="A59" s="14"/>
      <c r="B59" s="2" t="s">
        <v>39</v>
      </c>
      <c r="C59" s="3" t="s">
        <v>40</v>
      </c>
      <c r="D59" s="10">
        <v>496.41</v>
      </c>
      <c r="E59" s="6">
        <v>4000</v>
      </c>
      <c r="F59" s="76">
        <v>1500</v>
      </c>
      <c r="G59" s="6">
        <v>1400</v>
      </c>
      <c r="H59" s="82">
        <f>IF(G59&gt;0,G59-F59,"")</f>
        <v>-100</v>
      </c>
      <c r="I59" s="39"/>
      <c r="J59" s="39"/>
      <c r="K59" s="39"/>
      <c r="L59" s="39"/>
      <c r="M59" s="39"/>
      <c r="N59" s="39"/>
      <c r="O59" s="45"/>
      <c r="P59" s="45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</row>
    <row r="60" spans="1:61" s="30" customFormat="1" ht="24.75" customHeight="1">
      <c r="A60" s="14"/>
      <c r="B60" s="2" t="s">
        <v>41</v>
      </c>
      <c r="C60" s="3" t="s">
        <v>42</v>
      </c>
      <c r="D60" s="10">
        <v>0</v>
      </c>
      <c r="E60" s="6">
        <v>0</v>
      </c>
      <c r="F60" s="76">
        <v>1000</v>
      </c>
      <c r="G60" s="6">
        <v>500</v>
      </c>
      <c r="H60" s="82">
        <f>IF(G60&gt;0,G60-F60,"")</f>
        <v>-500</v>
      </c>
      <c r="I60" s="39"/>
      <c r="J60" s="39"/>
      <c r="K60" s="39"/>
      <c r="L60" s="39"/>
      <c r="M60" s="39"/>
      <c r="N60" s="39"/>
      <c r="O60" s="45"/>
      <c r="P60" s="45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</row>
    <row r="61" spans="1:61" s="30" customFormat="1" ht="24.75" customHeight="1">
      <c r="A61" s="14"/>
      <c r="B61" s="2" t="s">
        <v>43</v>
      </c>
      <c r="C61" s="3" t="s">
        <v>44</v>
      </c>
      <c r="D61" s="10">
        <v>0</v>
      </c>
      <c r="E61" s="6">
        <v>0</v>
      </c>
      <c r="F61" s="76">
        <v>600</v>
      </c>
      <c r="G61" s="6">
        <v>500</v>
      </c>
      <c r="H61" s="82">
        <f>IF(G61&gt;0,G61-F61,"")</f>
        <v>-100</v>
      </c>
      <c r="I61" s="39"/>
      <c r="J61" s="39"/>
      <c r="K61" s="39"/>
      <c r="L61" s="39"/>
      <c r="M61" s="39"/>
      <c r="N61" s="39"/>
      <c r="O61" s="45"/>
      <c r="P61" s="45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</row>
    <row r="62" spans="1:8" ht="24.75" customHeight="1">
      <c r="A62" s="4"/>
      <c r="B62" s="88" t="s">
        <v>75</v>
      </c>
      <c r="C62" s="87" t="s">
        <v>76</v>
      </c>
      <c r="D62" s="10">
        <v>4350</v>
      </c>
      <c r="E62" s="6">
        <v>0</v>
      </c>
      <c r="F62" s="76">
        <v>6000</v>
      </c>
      <c r="G62" s="6">
        <v>4000</v>
      </c>
      <c r="H62" s="82">
        <f>IF(G62&gt;0,G62-F62,"")</f>
        <v>-2000</v>
      </c>
    </row>
    <row r="63" spans="1:8" ht="24.75" customHeight="1">
      <c r="A63" s="4"/>
      <c r="B63" s="88" t="s">
        <v>116</v>
      </c>
      <c r="C63" s="87" t="s">
        <v>117</v>
      </c>
      <c r="D63" s="10">
        <v>0</v>
      </c>
      <c r="E63" s="6">
        <v>180</v>
      </c>
      <c r="F63" s="76">
        <v>0</v>
      </c>
      <c r="G63" s="6">
        <v>600</v>
      </c>
      <c r="H63" s="82">
        <f>IF(G63&gt;0,G63-F63,"")</f>
        <v>600</v>
      </c>
    </row>
    <row r="64" spans="1:8" ht="24.75" customHeight="1">
      <c r="A64" s="4"/>
      <c r="B64" s="5"/>
      <c r="C64" s="4"/>
      <c r="D64" s="10"/>
      <c r="E64" s="6"/>
      <c r="F64" s="76"/>
      <c r="G64" s="6"/>
      <c r="H64" s="82">
        <f>IF(F64&gt;0,F64-G64,"")</f>
      </c>
    </row>
    <row r="65" spans="1:61" s="1" customFormat="1" ht="24.75" customHeight="1">
      <c r="A65" s="7"/>
      <c r="B65" s="8"/>
      <c r="C65" s="21" t="s">
        <v>25</v>
      </c>
      <c r="D65" s="12">
        <f>SUM(D59:D63)</f>
        <v>4846.41</v>
      </c>
      <c r="E65" s="12">
        <f>SUM(E59:E63)</f>
        <v>4180</v>
      </c>
      <c r="F65" s="12">
        <f>SUM(F59:F63)</f>
        <v>9100</v>
      </c>
      <c r="G65" s="12">
        <f>SUM(G59:G63)</f>
        <v>7000</v>
      </c>
      <c r="H65" s="82">
        <f>IF(G65&gt;0,G65-F65,"")</f>
        <v>-2100</v>
      </c>
      <c r="I65" s="36"/>
      <c r="J65" s="36"/>
      <c r="K65" s="36"/>
      <c r="L65" s="36"/>
      <c r="M65" s="36"/>
      <c r="N65" s="36"/>
      <c r="O65" s="43"/>
      <c r="P65" s="43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</row>
    <row r="66" spans="1:61" s="20" customFormat="1" ht="24.75" customHeight="1">
      <c r="A66" s="15">
        <v>712</v>
      </c>
      <c r="B66" s="16"/>
      <c r="C66" s="17" t="s">
        <v>45</v>
      </c>
      <c r="D66" s="18"/>
      <c r="E66" s="19"/>
      <c r="F66" s="79"/>
      <c r="G66" s="19"/>
      <c r="H66" s="82">
        <f>IF(F66&gt;0,F66-G66,"")</f>
      </c>
      <c r="I66" s="42"/>
      <c r="J66" s="42"/>
      <c r="K66" s="42"/>
      <c r="L66" s="42"/>
      <c r="M66" s="42"/>
      <c r="N66" s="42"/>
      <c r="O66" s="47"/>
      <c r="P66" s="47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</row>
    <row r="67" spans="1:8" ht="24.75" customHeight="1">
      <c r="A67" s="14"/>
      <c r="B67" s="2" t="s">
        <v>46</v>
      </c>
      <c r="C67" s="3" t="s">
        <v>47</v>
      </c>
      <c r="D67" s="10">
        <v>135.28</v>
      </c>
      <c r="E67" s="6">
        <v>27.38</v>
      </c>
      <c r="F67" s="76">
        <v>1000</v>
      </c>
      <c r="G67" s="6">
        <v>500</v>
      </c>
      <c r="H67" s="82">
        <f>IF(G67&gt;0,G67-F67,"")</f>
        <v>-500</v>
      </c>
    </row>
    <row r="68" spans="1:8" ht="24.75" customHeight="1">
      <c r="A68" s="4"/>
      <c r="B68" s="5"/>
      <c r="C68" s="4"/>
      <c r="D68" s="10"/>
      <c r="E68" s="6"/>
      <c r="F68" s="76"/>
      <c r="G68" s="6"/>
      <c r="H68" s="82">
        <f>IF(F68&gt;0,F68-G68,"")</f>
      </c>
    </row>
    <row r="69" spans="1:61" s="1" customFormat="1" ht="24.75" customHeight="1">
      <c r="A69" s="7"/>
      <c r="B69" s="8"/>
      <c r="C69" s="21" t="s">
        <v>25</v>
      </c>
      <c r="D69" s="12">
        <f>SUM(D67:D68)</f>
        <v>135.28</v>
      </c>
      <c r="E69" s="12">
        <f>SUM(E67:E68)</f>
        <v>27.38</v>
      </c>
      <c r="F69" s="78">
        <f>SUM(F67:F68)</f>
        <v>1000</v>
      </c>
      <c r="G69" s="12">
        <f>SUM(G67:G68)</f>
        <v>500</v>
      </c>
      <c r="H69" s="82">
        <f>IF(G69&gt;0,G69-F69,"")</f>
        <v>-500</v>
      </c>
      <c r="I69" s="36"/>
      <c r="J69" s="36"/>
      <c r="K69" s="36"/>
      <c r="L69" s="36"/>
      <c r="M69" s="36"/>
      <c r="N69" s="36"/>
      <c r="O69" s="43"/>
      <c r="P69" s="43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</row>
    <row r="70" spans="1:61" s="33" customFormat="1" ht="24.75" customHeight="1">
      <c r="A70" s="15">
        <v>714</v>
      </c>
      <c r="B70" s="16"/>
      <c r="C70" s="17" t="s">
        <v>85</v>
      </c>
      <c r="D70" s="18"/>
      <c r="E70" s="19"/>
      <c r="F70" s="79"/>
      <c r="G70" s="19"/>
      <c r="H70" s="82">
        <f>IF(F70&gt;0,F70-G70,"")</f>
      </c>
      <c r="I70" s="42"/>
      <c r="J70" s="42"/>
      <c r="K70" s="42"/>
      <c r="L70" s="42"/>
      <c r="M70" s="42"/>
      <c r="N70" s="42"/>
      <c r="O70" s="47"/>
      <c r="P70" s="47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</row>
    <row r="71" spans="1:61" s="30" customFormat="1" ht="24.75" customHeight="1">
      <c r="A71" s="14"/>
      <c r="B71" s="2" t="s">
        <v>0</v>
      </c>
      <c r="C71" s="3" t="s">
        <v>48</v>
      </c>
      <c r="D71" s="10">
        <v>107.2</v>
      </c>
      <c r="E71" s="6">
        <v>64.06</v>
      </c>
      <c r="F71" s="76">
        <v>400</v>
      </c>
      <c r="G71" s="6">
        <v>400</v>
      </c>
      <c r="H71" s="82">
        <f>IF(G71&gt;0,G71-F71,"")</f>
        <v>0</v>
      </c>
      <c r="I71" s="39"/>
      <c r="J71" s="39"/>
      <c r="K71" s="39"/>
      <c r="L71" s="39"/>
      <c r="M71" s="39"/>
      <c r="N71" s="39"/>
      <c r="O71" s="45"/>
      <c r="P71" s="45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</row>
    <row r="72" spans="1:61" s="30" customFormat="1" ht="24.75" customHeight="1">
      <c r="A72" s="4"/>
      <c r="B72" s="5"/>
      <c r="C72" s="4"/>
      <c r="D72" s="10"/>
      <c r="E72" s="6"/>
      <c r="F72" s="76"/>
      <c r="G72" s="6"/>
      <c r="H72" s="82">
        <f>IF(F72&gt;0,F72-G72,"")</f>
      </c>
      <c r="I72" s="39"/>
      <c r="J72" s="39"/>
      <c r="K72" s="39"/>
      <c r="L72" s="39"/>
      <c r="M72" s="39"/>
      <c r="N72" s="39"/>
      <c r="O72" s="45"/>
      <c r="P72" s="45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</row>
    <row r="73" spans="1:61" s="31" customFormat="1" ht="24.75" customHeight="1">
      <c r="A73" s="7"/>
      <c r="B73" s="8"/>
      <c r="C73" s="21" t="s">
        <v>25</v>
      </c>
      <c r="D73" s="12">
        <f>SUM(D71:D72)</f>
        <v>107.2</v>
      </c>
      <c r="E73" s="12">
        <f>SUM(E71:E72)</f>
        <v>64.06</v>
      </c>
      <c r="F73" s="78">
        <f>SUM(F71:F72)</f>
        <v>400</v>
      </c>
      <c r="G73" s="12">
        <f>SUM(G71:G72)</f>
        <v>400</v>
      </c>
      <c r="H73" s="82">
        <f>IF(G73&gt;0,G73-F73,"")</f>
        <v>0</v>
      </c>
      <c r="I73" s="36"/>
      <c r="J73" s="36"/>
      <c r="K73" s="36"/>
      <c r="L73" s="36"/>
      <c r="M73" s="36"/>
      <c r="N73" s="36"/>
      <c r="O73" s="43"/>
      <c r="P73" s="4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</row>
    <row r="74" spans="1:61" s="33" customFormat="1" ht="24.75" customHeight="1">
      <c r="A74" s="15">
        <v>716</v>
      </c>
      <c r="B74" s="16"/>
      <c r="C74" s="17" t="s">
        <v>49</v>
      </c>
      <c r="D74" s="18"/>
      <c r="E74" s="19"/>
      <c r="F74" s="79"/>
      <c r="G74" s="19"/>
      <c r="H74" s="82">
        <f>IF(F74&gt;0,F74-G74,"")</f>
      </c>
      <c r="I74" s="42"/>
      <c r="J74" s="42"/>
      <c r="K74" s="42"/>
      <c r="L74" s="42"/>
      <c r="M74" s="42"/>
      <c r="N74" s="42"/>
      <c r="O74" s="47"/>
      <c r="P74" s="47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</row>
    <row r="75" spans="1:61" s="30" customFormat="1" ht="24.75" customHeight="1">
      <c r="A75" s="14"/>
      <c r="B75" s="2" t="s">
        <v>50</v>
      </c>
      <c r="C75" s="3" t="s">
        <v>51</v>
      </c>
      <c r="D75" s="10">
        <v>404.1</v>
      </c>
      <c r="E75" s="6">
        <v>100.9</v>
      </c>
      <c r="F75" s="76">
        <v>500</v>
      </c>
      <c r="G75" s="6">
        <v>500</v>
      </c>
      <c r="H75" s="82">
        <f aca="true" t="shared" si="2" ref="H75:H93">IF(G75&gt;0,G75-F75,"")</f>
        <v>0</v>
      </c>
      <c r="I75" s="39"/>
      <c r="J75" s="39"/>
      <c r="K75" s="39"/>
      <c r="L75" s="39"/>
      <c r="M75" s="39"/>
      <c r="N75" s="39"/>
      <c r="O75" s="45"/>
      <c r="P75" s="4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</row>
    <row r="76" spans="1:61" s="30" customFormat="1" ht="24.75" customHeight="1">
      <c r="A76" s="14"/>
      <c r="B76" s="2" t="s">
        <v>46</v>
      </c>
      <c r="C76" s="3" t="s">
        <v>52</v>
      </c>
      <c r="D76" s="10">
        <v>1905.19</v>
      </c>
      <c r="E76" s="6">
        <v>1224.52</v>
      </c>
      <c r="F76" s="76">
        <v>2000</v>
      </c>
      <c r="G76" s="6">
        <v>2000</v>
      </c>
      <c r="H76" s="82">
        <f t="shared" si="2"/>
        <v>0</v>
      </c>
      <c r="I76" s="39"/>
      <c r="J76" s="39"/>
      <c r="K76" s="39"/>
      <c r="L76" s="39"/>
      <c r="M76" s="39"/>
      <c r="N76" s="39"/>
      <c r="O76" s="45"/>
      <c r="P76" s="45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</row>
    <row r="77" spans="1:61" s="30" customFormat="1" ht="24.75" customHeight="1">
      <c r="A77" s="14"/>
      <c r="B77" s="2" t="s">
        <v>53</v>
      </c>
      <c r="C77" s="3" t="s">
        <v>54</v>
      </c>
      <c r="D77" s="10">
        <v>517.85</v>
      </c>
      <c r="E77" s="6">
        <v>449.9</v>
      </c>
      <c r="F77" s="76">
        <v>1000</v>
      </c>
      <c r="G77" s="6">
        <v>1000</v>
      </c>
      <c r="H77" s="82">
        <f t="shared" si="2"/>
        <v>0</v>
      </c>
      <c r="I77" s="39"/>
      <c r="J77" s="39"/>
      <c r="K77" s="39"/>
      <c r="L77" s="39"/>
      <c r="M77" s="39"/>
      <c r="N77" s="39"/>
      <c r="O77" s="45"/>
      <c r="P77" s="45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</row>
    <row r="78" spans="1:61" s="30" customFormat="1" ht="24.75" customHeight="1">
      <c r="A78" s="14"/>
      <c r="B78" s="2" t="s">
        <v>8</v>
      </c>
      <c r="C78" s="3" t="s">
        <v>55</v>
      </c>
      <c r="D78" s="10">
        <v>195.8</v>
      </c>
      <c r="E78" s="6">
        <v>139.4</v>
      </c>
      <c r="F78" s="76">
        <v>500</v>
      </c>
      <c r="G78" s="6">
        <v>500</v>
      </c>
      <c r="H78" s="82">
        <f t="shared" si="2"/>
        <v>0</v>
      </c>
      <c r="I78" s="39"/>
      <c r="J78" s="39"/>
      <c r="K78" s="39"/>
      <c r="L78" s="39"/>
      <c r="M78" s="39"/>
      <c r="N78" s="39"/>
      <c r="O78" s="45"/>
      <c r="P78" s="45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</row>
    <row r="79" spans="1:61" s="30" customFormat="1" ht="24.75" customHeight="1">
      <c r="A79" s="14"/>
      <c r="B79" s="2" t="s">
        <v>34</v>
      </c>
      <c r="C79" s="3" t="s">
        <v>56</v>
      </c>
      <c r="D79" s="10">
        <v>397.44</v>
      </c>
      <c r="E79" s="6">
        <v>65.6</v>
      </c>
      <c r="F79" s="79">
        <v>1000</v>
      </c>
      <c r="G79" s="6">
        <v>500</v>
      </c>
      <c r="H79" s="82">
        <f t="shared" si="2"/>
        <v>-500</v>
      </c>
      <c r="I79" s="39"/>
      <c r="J79" s="39"/>
      <c r="K79" s="39"/>
      <c r="L79" s="39"/>
      <c r="M79" s="39"/>
      <c r="N79" s="39"/>
      <c r="O79" s="45"/>
      <c r="P79" s="45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</row>
    <row r="80" spans="1:61" s="30" customFormat="1" ht="24.75" customHeight="1">
      <c r="A80" s="14"/>
      <c r="B80" s="2" t="s">
        <v>29</v>
      </c>
      <c r="C80" s="3" t="s">
        <v>57</v>
      </c>
      <c r="D80" s="10">
        <v>1341.19</v>
      </c>
      <c r="E80" s="6">
        <v>1282.24</v>
      </c>
      <c r="F80" s="76">
        <v>2000</v>
      </c>
      <c r="G80" s="6">
        <v>2000</v>
      </c>
      <c r="H80" s="82">
        <f t="shared" si="2"/>
        <v>0</v>
      </c>
      <c r="I80" s="39"/>
      <c r="J80" s="39"/>
      <c r="K80" s="39"/>
      <c r="L80" s="39"/>
      <c r="M80" s="39"/>
      <c r="N80" s="39"/>
      <c r="O80" s="45"/>
      <c r="P80" s="45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</row>
    <row r="81" spans="1:61" s="30" customFormat="1" ht="24.75" customHeight="1">
      <c r="A81" s="14"/>
      <c r="B81" s="2" t="s">
        <v>58</v>
      </c>
      <c r="C81" s="3" t="s">
        <v>59</v>
      </c>
      <c r="D81" s="10">
        <v>3464.39</v>
      </c>
      <c r="E81" s="6">
        <v>2154.32</v>
      </c>
      <c r="F81" s="76">
        <v>4000</v>
      </c>
      <c r="G81" s="6">
        <v>4000</v>
      </c>
      <c r="H81" s="82">
        <f t="shared" si="2"/>
        <v>0</v>
      </c>
      <c r="I81" s="39"/>
      <c r="J81" s="39"/>
      <c r="K81" s="39"/>
      <c r="L81" s="39"/>
      <c r="M81" s="39"/>
      <c r="N81" s="39"/>
      <c r="O81" s="45"/>
      <c r="P81" s="45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</row>
    <row r="82" spans="1:61" s="30" customFormat="1" ht="24.75" customHeight="1">
      <c r="A82" s="14"/>
      <c r="B82" s="2" t="s">
        <v>37</v>
      </c>
      <c r="C82" s="3" t="s">
        <v>60</v>
      </c>
      <c r="D82" s="10">
        <v>265.41</v>
      </c>
      <c r="E82" s="6">
        <v>174.76</v>
      </c>
      <c r="F82" s="76">
        <v>1000</v>
      </c>
      <c r="G82" s="6">
        <v>500</v>
      </c>
      <c r="H82" s="82">
        <f t="shared" si="2"/>
        <v>-500</v>
      </c>
      <c r="I82" s="39"/>
      <c r="J82" s="39"/>
      <c r="K82" s="39"/>
      <c r="L82" s="39"/>
      <c r="M82" s="39"/>
      <c r="N82" s="39"/>
      <c r="O82" s="45"/>
      <c r="P82" s="45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</row>
    <row r="83" spans="1:61" s="30" customFormat="1" ht="24.75" customHeight="1">
      <c r="A83" s="14"/>
      <c r="B83" s="2" t="s">
        <v>96</v>
      </c>
      <c r="C83" s="3" t="s">
        <v>97</v>
      </c>
      <c r="D83" s="10">
        <v>81.34</v>
      </c>
      <c r="E83" s="6">
        <v>0</v>
      </c>
      <c r="F83" s="76">
        <v>250</v>
      </c>
      <c r="G83" s="6">
        <v>250</v>
      </c>
      <c r="H83" s="82">
        <f t="shared" si="2"/>
        <v>0</v>
      </c>
      <c r="I83" s="39"/>
      <c r="J83" s="39"/>
      <c r="K83" s="39"/>
      <c r="L83" s="39"/>
      <c r="M83" s="39"/>
      <c r="N83" s="39"/>
      <c r="O83" s="45"/>
      <c r="P83" s="45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</row>
    <row r="84" spans="1:61" s="30" customFormat="1" ht="24.75" customHeight="1">
      <c r="A84" s="14"/>
      <c r="B84" s="2" t="s">
        <v>61</v>
      </c>
      <c r="C84" s="3" t="s">
        <v>62</v>
      </c>
      <c r="D84" s="10">
        <v>1217.41</v>
      </c>
      <c r="E84" s="6">
        <v>0</v>
      </c>
      <c r="F84" s="76">
        <v>1500</v>
      </c>
      <c r="G84" s="6">
        <v>1500</v>
      </c>
      <c r="H84" s="82">
        <f t="shared" si="2"/>
        <v>0</v>
      </c>
      <c r="I84" s="39"/>
      <c r="J84" s="39"/>
      <c r="K84" s="39"/>
      <c r="L84" s="39"/>
      <c r="M84" s="39"/>
      <c r="N84" s="39"/>
      <c r="O84" s="45"/>
      <c r="P84" s="45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</row>
    <row r="85" spans="1:61" s="30" customFormat="1" ht="24.75" customHeight="1">
      <c r="A85" s="14"/>
      <c r="B85" s="2" t="s">
        <v>12</v>
      </c>
      <c r="C85" s="3" t="s">
        <v>63</v>
      </c>
      <c r="D85" s="10">
        <v>2677.36</v>
      </c>
      <c r="E85" s="6">
        <v>0</v>
      </c>
      <c r="F85" s="76">
        <v>2700</v>
      </c>
      <c r="G85" s="6">
        <v>2700</v>
      </c>
      <c r="H85" s="82">
        <f t="shared" si="2"/>
        <v>0</v>
      </c>
      <c r="I85" s="39"/>
      <c r="J85" s="39"/>
      <c r="K85" s="39"/>
      <c r="L85" s="39"/>
      <c r="M85" s="39"/>
      <c r="N85" s="39"/>
      <c r="O85" s="45"/>
      <c r="P85" s="4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</row>
    <row r="86" spans="1:61" s="30" customFormat="1" ht="24.75" customHeight="1">
      <c r="A86" s="14"/>
      <c r="B86" s="2" t="s">
        <v>98</v>
      </c>
      <c r="C86" s="3" t="s">
        <v>99</v>
      </c>
      <c r="D86" s="10">
        <v>1699.06</v>
      </c>
      <c r="E86" s="6">
        <v>690</v>
      </c>
      <c r="F86" s="76">
        <v>1700</v>
      </c>
      <c r="G86" s="6">
        <v>1700</v>
      </c>
      <c r="H86" s="82">
        <f t="shared" si="2"/>
        <v>0</v>
      </c>
      <c r="I86" s="39"/>
      <c r="J86" s="39"/>
      <c r="K86" s="39"/>
      <c r="L86" s="39"/>
      <c r="M86" s="39"/>
      <c r="N86" s="39"/>
      <c r="O86" s="45"/>
      <c r="P86" s="45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</row>
    <row r="87" spans="1:61" s="30" customFormat="1" ht="24.75" customHeight="1">
      <c r="A87" s="14"/>
      <c r="B87" s="2" t="s">
        <v>100</v>
      </c>
      <c r="C87" s="3" t="s">
        <v>101</v>
      </c>
      <c r="D87" s="10">
        <v>333</v>
      </c>
      <c r="E87" s="6">
        <v>320</v>
      </c>
      <c r="F87" s="76">
        <v>700</v>
      </c>
      <c r="G87" s="6">
        <v>500</v>
      </c>
      <c r="H87" s="82">
        <f t="shared" si="2"/>
        <v>-200</v>
      </c>
      <c r="I87" s="39"/>
      <c r="J87" s="39"/>
      <c r="K87" s="39"/>
      <c r="L87" s="39"/>
      <c r="M87" s="39"/>
      <c r="N87" s="39"/>
      <c r="O87" s="45"/>
      <c r="P87" s="45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</row>
    <row r="88" spans="1:61" s="30" customFormat="1" ht="24.75" customHeight="1">
      <c r="A88" s="14"/>
      <c r="B88" s="2" t="s">
        <v>64</v>
      </c>
      <c r="C88" s="3" t="s">
        <v>65</v>
      </c>
      <c r="D88" s="10">
        <v>670.48</v>
      </c>
      <c r="E88" s="6">
        <v>518.43</v>
      </c>
      <c r="F88" s="76">
        <v>1500</v>
      </c>
      <c r="G88" s="6">
        <v>1000</v>
      </c>
      <c r="H88" s="82">
        <f t="shared" si="2"/>
        <v>-500</v>
      </c>
      <c r="I88" s="39"/>
      <c r="J88" s="39"/>
      <c r="K88" s="39"/>
      <c r="L88" s="39"/>
      <c r="M88" s="39"/>
      <c r="N88" s="39"/>
      <c r="O88" s="45"/>
      <c r="P88" s="45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</row>
    <row r="89" spans="1:61" s="30" customFormat="1" ht="24.75" customHeight="1">
      <c r="A89" s="14"/>
      <c r="B89" s="2" t="s">
        <v>66</v>
      </c>
      <c r="C89" s="3" t="s">
        <v>67</v>
      </c>
      <c r="D89" s="10">
        <v>3313.88</v>
      </c>
      <c r="E89" s="6">
        <v>187.28</v>
      </c>
      <c r="F89" s="76">
        <v>7500</v>
      </c>
      <c r="G89" s="6">
        <v>7000</v>
      </c>
      <c r="H89" s="82">
        <f t="shared" si="2"/>
        <v>-500</v>
      </c>
      <c r="I89" s="39"/>
      <c r="J89" s="39"/>
      <c r="K89" s="39"/>
      <c r="L89" s="39"/>
      <c r="M89" s="39"/>
      <c r="N89" s="39"/>
      <c r="O89" s="45"/>
      <c r="P89" s="4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</row>
    <row r="90" spans="1:61" s="30" customFormat="1" ht="24.75" customHeight="1">
      <c r="A90" s="14"/>
      <c r="B90" s="2" t="s">
        <v>68</v>
      </c>
      <c r="C90" s="3" t="s">
        <v>69</v>
      </c>
      <c r="D90" s="10">
        <v>180.74</v>
      </c>
      <c r="E90" s="6">
        <v>232.38</v>
      </c>
      <c r="F90" s="79">
        <v>1000</v>
      </c>
      <c r="G90" s="6">
        <v>500</v>
      </c>
      <c r="H90" s="82">
        <f t="shared" si="2"/>
        <v>-500</v>
      </c>
      <c r="I90" s="39"/>
      <c r="J90" s="39"/>
      <c r="K90" s="39"/>
      <c r="L90" s="39"/>
      <c r="M90" s="39"/>
      <c r="N90" s="39"/>
      <c r="O90" s="45"/>
      <c r="P90" s="45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</row>
    <row r="91" spans="1:61" s="30" customFormat="1" ht="24.75" customHeight="1">
      <c r="A91" s="14"/>
      <c r="B91" s="2">
        <v>100042</v>
      </c>
      <c r="C91" s="3" t="s">
        <v>92</v>
      </c>
      <c r="D91" s="10">
        <v>0</v>
      </c>
      <c r="E91" s="6">
        <v>0</v>
      </c>
      <c r="F91" s="79">
        <v>300</v>
      </c>
      <c r="G91" s="6">
        <v>300</v>
      </c>
      <c r="H91" s="82">
        <f t="shared" si="2"/>
        <v>0</v>
      </c>
      <c r="I91" s="39"/>
      <c r="J91" s="39"/>
      <c r="K91" s="39"/>
      <c r="L91" s="39"/>
      <c r="M91" s="39"/>
      <c r="N91" s="39"/>
      <c r="O91" s="45"/>
      <c r="P91" s="45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</row>
    <row r="92" spans="1:61" s="30" customFormat="1" ht="24.75" customHeight="1">
      <c r="A92" s="4"/>
      <c r="B92" s="5"/>
      <c r="C92" s="4"/>
      <c r="D92" s="10"/>
      <c r="E92" s="6"/>
      <c r="F92" s="76"/>
      <c r="G92" s="6"/>
      <c r="H92" s="82">
        <f t="shared" si="2"/>
      </c>
      <c r="I92" s="39"/>
      <c r="J92" s="39"/>
      <c r="K92" s="39"/>
      <c r="L92" s="39"/>
      <c r="M92" s="39"/>
      <c r="N92" s="39"/>
      <c r="O92" s="45"/>
      <c r="P92" s="45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</row>
    <row r="93" spans="1:61" s="34" customFormat="1" ht="24.75" customHeight="1">
      <c r="A93" s="4"/>
      <c r="B93" s="5"/>
      <c r="C93" s="21" t="s">
        <v>25</v>
      </c>
      <c r="D93" s="12">
        <f>SUM(D75:D91)</f>
        <v>18664.64</v>
      </c>
      <c r="E93" s="12">
        <f>SUM(E75:E91)</f>
        <v>7539.730000000001</v>
      </c>
      <c r="F93" s="78">
        <f>SUM(F75:F91)</f>
        <v>29150</v>
      </c>
      <c r="G93" s="12">
        <f>SUM(G75:G91)</f>
        <v>26450</v>
      </c>
      <c r="H93" s="82">
        <f t="shared" si="2"/>
        <v>-2700</v>
      </c>
      <c r="I93" s="39"/>
      <c r="J93" s="39"/>
      <c r="K93" s="39"/>
      <c r="L93" s="39"/>
      <c r="M93" s="39"/>
      <c r="N93" s="39"/>
      <c r="O93" s="45"/>
      <c r="P93" s="45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</row>
    <row r="94" spans="1:61" s="34" customFormat="1" ht="24.75" customHeight="1">
      <c r="A94" s="7">
        <v>724</v>
      </c>
      <c r="B94" s="5"/>
      <c r="C94" s="9" t="s">
        <v>72</v>
      </c>
      <c r="D94" s="12"/>
      <c r="E94" s="12"/>
      <c r="F94" s="76"/>
      <c r="G94" s="6"/>
      <c r="H94" s="82">
        <f>IF(F94&gt;0,F94-G94,"")</f>
      </c>
      <c r="I94" s="39"/>
      <c r="J94" s="39"/>
      <c r="K94" s="39"/>
      <c r="L94" s="39"/>
      <c r="M94" s="39"/>
      <c r="N94" s="39"/>
      <c r="O94" s="45"/>
      <c r="P94" s="45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</row>
    <row r="95" spans="1:61" s="34" customFormat="1" ht="24.75" customHeight="1">
      <c r="A95" s="4"/>
      <c r="B95" s="5" t="s">
        <v>73</v>
      </c>
      <c r="C95" s="11" t="s">
        <v>74</v>
      </c>
      <c r="D95" s="10">
        <v>1016.4</v>
      </c>
      <c r="E95" s="10">
        <v>150</v>
      </c>
      <c r="F95" s="76">
        <v>2000</v>
      </c>
      <c r="G95" s="6">
        <v>1000</v>
      </c>
      <c r="H95" s="82">
        <f>IF(G95&gt;0,G95-F95,"")</f>
        <v>-1000</v>
      </c>
      <c r="I95" s="39"/>
      <c r="J95" s="39"/>
      <c r="K95" s="39"/>
      <c r="L95" s="39"/>
      <c r="M95" s="39"/>
      <c r="N95" s="39"/>
      <c r="O95" s="45"/>
      <c r="P95" s="45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</row>
    <row r="96" spans="1:61" s="34" customFormat="1" ht="24.75" customHeight="1">
      <c r="A96" s="4"/>
      <c r="B96" s="5"/>
      <c r="C96" s="21"/>
      <c r="D96" s="10"/>
      <c r="E96" s="10"/>
      <c r="F96" s="76"/>
      <c r="G96" s="6"/>
      <c r="H96" s="82">
        <f>IF(F96&gt;0,F96-G96,"")</f>
      </c>
      <c r="I96" s="39"/>
      <c r="J96" s="39"/>
      <c r="K96" s="39"/>
      <c r="L96" s="39"/>
      <c r="M96" s="39"/>
      <c r="N96" s="39"/>
      <c r="O96" s="45"/>
      <c r="P96" s="45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</row>
    <row r="97" spans="1:61" s="31" customFormat="1" ht="24.75" customHeight="1">
      <c r="A97" s="7"/>
      <c r="B97" s="8"/>
      <c r="C97" s="21" t="s">
        <v>25</v>
      </c>
      <c r="D97" s="12">
        <f>SUM(D95:D96)</f>
        <v>1016.4</v>
      </c>
      <c r="E97" s="12">
        <f>SUM(E95:E96)</f>
        <v>150</v>
      </c>
      <c r="F97" s="78">
        <f>SUM(F95:F96)</f>
        <v>2000</v>
      </c>
      <c r="G97" s="12">
        <f>SUM(G95:G96)</f>
        <v>1000</v>
      </c>
      <c r="H97" s="82">
        <f>IF(G97&gt;0,G97-F97,"")</f>
        <v>-1000</v>
      </c>
      <c r="I97" s="36"/>
      <c r="J97" s="36"/>
      <c r="K97" s="36"/>
      <c r="L97" s="36"/>
      <c r="M97" s="36"/>
      <c r="N97" s="36"/>
      <c r="O97" s="43"/>
      <c r="P97" s="43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</row>
    <row r="98" spans="1:61" s="31" customFormat="1" ht="24.75" customHeight="1">
      <c r="A98" s="7">
        <v>780</v>
      </c>
      <c r="B98" s="8"/>
      <c r="C98" s="9" t="s">
        <v>102</v>
      </c>
      <c r="D98" s="12"/>
      <c r="E98" s="13"/>
      <c r="F98" s="75"/>
      <c r="G98" s="13"/>
      <c r="H98" s="82">
        <f>IF(F98&gt;0,F98-G98,"")</f>
      </c>
      <c r="I98" s="36"/>
      <c r="J98" s="36"/>
      <c r="K98" s="36"/>
      <c r="L98" s="36"/>
      <c r="M98" s="36"/>
      <c r="N98" s="36"/>
      <c r="O98" s="43"/>
      <c r="P98" s="43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</row>
    <row r="99" spans="1:61" s="34" customFormat="1" ht="24.75" customHeight="1">
      <c r="A99" s="4"/>
      <c r="B99" s="5" t="s">
        <v>0</v>
      </c>
      <c r="C99" s="11" t="s">
        <v>103</v>
      </c>
      <c r="D99" s="10">
        <v>1.93</v>
      </c>
      <c r="E99" s="6">
        <v>1.27</v>
      </c>
      <c r="F99" s="79">
        <v>0</v>
      </c>
      <c r="G99" s="6">
        <v>0</v>
      </c>
      <c r="H99" s="82">
        <f>IF(G99&gt;0,G99-F99,"")</f>
      </c>
      <c r="I99" s="39"/>
      <c r="J99" s="39"/>
      <c r="K99" s="39"/>
      <c r="L99" s="39"/>
      <c r="M99" s="39"/>
      <c r="N99" s="39"/>
      <c r="O99" s="45"/>
      <c r="P99" s="45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</row>
    <row r="100" spans="1:61" s="34" customFormat="1" ht="24.75" customHeight="1">
      <c r="A100" s="4"/>
      <c r="B100" s="5"/>
      <c r="C100" s="11"/>
      <c r="D100" s="10"/>
      <c r="E100" s="6"/>
      <c r="F100" s="79"/>
      <c r="G100" s="6"/>
      <c r="H100" s="82"/>
      <c r="I100" s="39"/>
      <c r="J100" s="39"/>
      <c r="K100" s="39"/>
      <c r="L100" s="39"/>
      <c r="M100" s="39"/>
      <c r="N100" s="39"/>
      <c r="O100" s="45"/>
      <c r="P100" s="45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</row>
    <row r="101" spans="1:61" s="31" customFormat="1" ht="24.75" customHeight="1">
      <c r="A101" s="7"/>
      <c r="B101" s="8"/>
      <c r="C101" s="21" t="s">
        <v>25</v>
      </c>
      <c r="D101" s="12">
        <f>SUM(D99:D100)</f>
        <v>1.93</v>
      </c>
      <c r="E101" s="12">
        <f>SUM(E99:E100)</f>
        <v>1.27</v>
      </c>
      <c r="F101" s="78">
        <f>SUM(F99:F100)</f>
        <v>0</v>
      </c>
      <c r="G101" s="12">
        <f>SUM(G99:G100)</f>
        <v>0</v>
      </c>
      <c r="H101" s="82">
        <f>IF(G101&gt;0,G101-F101,"")</f>
      </c>
      <c r="I101" s="36"/>
      <c r="J101" s="36"/>
      <c r="K101" s="36"/>
      <c r="L101" s="36"/>
      <c r="M101" s="36"/>
      <c r="N101" s="36"/>
      <c r="O101" s="43"/>
      <c r="P101" s="43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</row>
    <row r="102" spans="1:61" s="31" customFormat="1" ht="24.75" customHeight="1">
      <c r="A102" s="7">
        <v>750</v>
      </c>
      <c r="B102" s="8"/>
      <c r="C102" s="9" t="s">
        <v>70</v>
      </c>
      <c r="D102" s="12"/>
      <c r="E102" s="13"/>
      <c r="F102" s="75"/>
      <c r="G102" s="13"/>
      <c r="H102" s="82">
        <f>IF(F102&gt;0,F102-G102,"")</f>
      </c>
      <c r="I102" s="36"/>
      <c r="J102" s="36"/>
      <c r="K102" s="36"/>
      <c r="L102" s="36"/>
      <c r="M102" s="36"/>
      <c r="N102" s="36"/>
      <c r="O102" s="43"/>
      <c r="P102" s="43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</row>
    <row r="103" spans="1:61" s="34" customFormat="1" ht="24.75" customHeight="1">
      <c r="A103" s="4"/>
      <c r="B103" s="5"/>
      <c r="C103" s="11" t="s">
        <v>71</v>
      </c>
      <c r="D103" s="10">
        <v>3900</v>
      </c>
      <c r="E103" s="6">
        <v>0</v>
      </c>
      <c r="F103" s="79">
        <v>1000</v>
      </c>
      <c r="G103" s="6">
        <v>4000</v>
      </c>
      <c r="H103" s="82">
        <f>IF(G103&gt;0,G103-F103,"")</f>
        <v>3000</v>
      </c>
      <c r="I103" s="39"/>
      <c r="J103" s="39"/>
      <c r="K103" s="39"/>
      <c r="L103" s="39"/>
      <c r="M103" s="39"/>
      <c r="N103" s="39"/>
      <c r="O103" s="45"/>
      <c r="P103" s="45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</row>
    <row r="104" spans="1:61" s="34" customFormat="1" ht="24.75" customHeight="1">
      <c r="A104" s="4"/>
      <c r="B104" s="5"/>
      <c r="C104" s="21"/>
      <c r="D104" s="12"/>
      <c r="E104" s="6"/>
      <c r="F104" s="76"/>
      <c r="G104" s="6"/>
      <c r="H104" s="82">
        <f>IF(F104&gt;0,F104-G104,"")</f>
      </c>
      <c r="I104" s="39"/>
      <c r="J104" s="39"/>
      <c r="K104" s="39"/>
      <c r="L104" s="39"/>
      <c r="M104" s="39"/>
      <c r="N104" s="39"/>
      <c r="O104" s="45"/>
      <c r="P104" s="45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</row>
    <row r="105" spans="1:61" s="31" customFormat="1" ht="24.75" customHeight="1">
      <c r="A105" s="7"/>
      <c r="B105" s="8"/>
      <c r="C105" s="21" t="s">
        <v>25</v>
      </c>
      <c r="D105" s="12">
        <f>SUM(D103:D104)</f>
        <v>3900</v>
      </c>
      <c r="E105" s="12">
        <f>SUM(E103:E104)</f>
        <v>0</v>
      </c>
      <c r="F105" s="78">
        <f>SUM(F103:F104)</f>
        <v>1000</v>
      </c>
      <c r="G105" s="12">
        <f>SUM(G103:G104)</f>
        <v>4000</v>
      </c>
      <c r="H105" s="82">
        <f>IF(G105&gt;0,G105-F105,"")</f>
        <v>3000</v>
      </c>
      <c r="I105" s="36"/>
      <c r="J105" s="36"/>
      <c r="K105" s="36"/>
      <c r="L105" s="36"/>
      <c r="M105" s="36"/>
      <c r="N105" s="36"/>
      <c r="O105" s="43"/>
      <c r="P105" s="43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</row>
    <row r="106" spans="1:61" s="31" customFormat="1" ht="24.75" customHeight="1">
      <c r="A106" s="7">
        <v>796</v>
      </c>
      <c r="B106" s="8"/>
      <c r="C106" s="9" t="s">
        <v>118</v>
      </c>
      <c r="D106" s="12"/>
      <c r="E106" s="13"/>
      <c r="F106" s="75"/>
      <c r="G106" s="13"/>
      <c r="H106" s="82">
        <f>IF(F106&gt;0,F106-G106,"")</f>
      </c>
      <c r="I106" s="36"/>
      <c r="J106" s="36"/>
      <c r="K106" s="36"/>
      <c r="L106" s="36"/>
      <c r="M106" s="36"/>
      <c r="N106" s="36"/>
      <c r="O106" s="43"/>
      <c r="P106" s="43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</row>
    <row r="107" spans="1:61" s="34" customFormat="1" ht="24.75" customHeight="1">
      <c r="A107" s="4"/>
      <c r="B107" s="5" t="s">
        <v>119</v>
      </c>
      <c r="C107" s="11" t="s">
        <v>120</v>
      </c>
      <c r="D107" s="10">
        <v>0</v>
      </c>
      <c r="E107" s="6">
        <v>1924.57</v>
      </c>
      <c r="F107" s="79">
        <v>1000</v>
      </c>
      <c r="G107" s="6">
        <v>1000</v>
      </c>
      <c r="H107" s="82">
        <f>IF(G107&gt;0,G107-F107,"")</f>
        <v>0</v>
      </c>
      <c r="I107" s="39"/>
      <c r="J107" s="39"/>
      <c r="K107" s="39"/>
      <c r="L107" s="39"/>
      <c r="M107" s="39"/>
      <c r="N107" s="39"/>
      <c r="O107" s="45"/>
      <c r="P107" s="45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</row>
    <row r="108" spans="1:61" s="34" customFormat="1" ht="24.75" customHeight="1">
      <c r="A108" s="4"/>
      <c r="B108" s="5"/>
      <c r="C108" s="21"/>
      <c r="D108" s="12"/>
      <c r="E108" s="6"/>
      <c r="F108" s="76"/>
      <c r="G108" s="6"/>
      <c r="H108" s="82">
        <f>IF(F108&gt;0,F108-G108,"")</f>
      </c>
      <c r="I108" s="39"/>
      <c r="J108" s="39"/>
      <c r="K108" s="39"/>
      <c r="L108" s="39"/>
      <c r="M108" s="39"/>
      <c r="N108" s="39"/>
      <c r="O108" s="45"/>
      <c r="P108" s="45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</row>
    <row r="109" spans="1:61" s="31" customFormat="1" ht="24.75" customHeight="1">
      <c r="A109" s="7"/>
      <c r="B109" s="8"/>
      <c r="C109" s="21" t="s">
        <v>25</v>
      </c>
      <c r="D109" s="12">
        <f>SUM(D107:D108)</f>
        <v>0</v>
      </c>
      <c r="E109" s="12">
        <f>SUM(E107:E108)</f>
        <v>1924.57</v>
      </c>
      <c r="F109" s="78">
        <f>SUM(F107:F108)</f>
        <v>1000</v>
      </c>
      <c r="G109" s="12">
        <f>SUM(G107:G108)</f>
        <v>1000</v>
      </c>
      <c r="H109" s="82">
        <f>IF(G109&gt;0,G109-F109,"")</f>
        <v>0</v>
      </c>
      <c r="I109" s="36"/>
      <c r="J109" s="36"/>
      <c r="K109" s="36"/>
      <c r="L109" s="36"/>
      <c r="M109" s="36"/>
      <c r="N109" s="36"/>
      <c r="O109" s="43"/>
      <c r="P109" s="43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</row>
    <row r="110" spans="1:61" s="30" customFormat="1" ht="24.75" customHeight="1">
      <c r="A110" s="4"/>
      <c r="B110" s="5"/>
      <c r="C110" s="4"/>
      <c r="D110" s="10"/>
      <c r="E110" s="6"/>
      <c r="F110" s="76"/>
      <c r="G110" s="6"/>
      <c r="H110" s="82">
        <f>IF(F110&gt;0,F110-G110,"")</f>
      </c>
      <c r="I110" s="39"/>
      <c r="J110" s="39"/>
      <c r="K110" s="39"/>
      <c r="L110" s="39"/>
      <c r="M110" s="39"/>
      <c r="N110" s="39"/>
      <c r="O110" s="45"/>
      <c r="P110" s="45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</row>
    <row r="111" spans="1:61" s="30" customFormat="1" ht="24.75" customHeight="1">
      <c r="A111" s="7"/>
      <c r="B111" s="8"/>
      <c r="C111" s="21" t="s">
        <v>26</v>
      </c>
      <c r="D111" s="12">
        <f>D43+D48+D57+D65+D69+D73+D93+D97+D105+D101</f>
        <v>68397.69</v>
      </c>
      <c r="E111" s="12">
        <f>E43+E48+E57+E65+E69+E73+E93+E97+E105+E101+E109</f>
        <v>39844.8</v>
      </c>
      <c r="F111" s="78">
        <f>F43+F48+F57+F65+F69+F73+F93+F97+F105</f>
        <v>83800</v>
      </c>
      <c r="G111" s="78">
        <f>G43+G48+G57+G65+G69+G73+G93+G97+G105</f>
        <v>89800</v>
      </c>
      <c r="H111" s="82">
        <f>IF(G111&gt;0,G111-F111,"")</f>
        <v>6000</v>
      </c>
      <c r="I111" s="39"/>
      <c r="J111" s="39"/>
      <c r="K111" s="39"/>
      <c r="L111" s="39"/>
      <c r="M111" s="39"/>
      <c r="N111" s="39"/>
      <c r="O111" s="45"/>
      <c r="P111" s="45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</row>
    <row r="112" spans="1:61" s="30" customFormat="1" ht="24.75" customHeight="1">
      <c r="A112" s="39"/>
      <c r="B112" s="40"/>
      <c r="C112" s="39"/>
      <c r="D112" s="37"/>
      <c r="E112" s="38"/>
      <c r="F112" s="38"/>
      <c r="G112" s="38"/>
      <c r="H112" s="74"/>
      <c r="I112" s="39"/>
      <c r="J112" s="39"/>
      <c r="K112" s="39"/>
      <c r="L112" s="39"/>
      <c r="M112" s="39"/>
      <c r="N112" s="39"/>
      <c r="O112" s="45"/>
      <c r="P112" s="45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</row>
  </sheetData>
  <sheetProtection password="8C5E" sheet="1" formatCells="0" formatColumns="0" formatRows="0" insertColumns="0" insertRows="0" insertHyperlinks="0" deleteColumns="0" deleteRows="0" sort="0" autoFilter="0" pivotTables="0"/>
  <printOptions/>
  <pageMargins left="0.3937007874015748" right="0.3937007874015748" top="0.3937007874015748" bottom="0.3937007874015748" header="0.5118110236220472" footer="0.5118110236220472"/>
  <pageSetup fitToHeight="9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workbookViewId="0" topLeftCell="A1">
      <selection activeCell="A3" sqref="A3:B3"/>
    </sheetView>
  </sheetViews>
  <sheetFormatPr defaultColWidth="9.140625" defaultRowHeight="12.75"/>
  <cols>
    <col min="1" max="1" width="67.00390625" style="39" customWidth="1"/>
    <col min="2" max="2" width="27.7109375" style="57" customWidth="1"/>
    <col min="3" max="4" width="8.7109375" style="45" customWidth="1"/>
    <col min="5" max="49" width="8.7109375" style="46" customWidth="1"/>
  </cols>
  <sheetData>
    <row r="1" spans="1:11" s="71" customFormat="1" ht="24.75" customHeight="1">
      <c r="A1" s="90" t="s">
        <v>108</v>
      </c>
      <c r="B1" s="90"/>
      <c r="C1" s="72"/>
      <c r="D1" s="72"/>
      <c r="E1" s="72"/>
      <c r="F1" s="72"/>
      <c r="G1" s="72"/>
      <c r="H1" s="72"/>
      <c r="I1" s="72"/>
      <c r="J1" s="72"/>
      <c r="K1" s="72"/>
    </row>
    <row r="2" spans="1:11" s="71" customFormat="1" ht="24.75" customHeight="1">
      <c r="A2" s="90" t="s">
        <v>86</v>
      </c>
      <c r="B2" s="90"/>
      <c r="C2" s="72"/>
      <c r="D2" s="72"/>
      <c r="E2" s="72"/>
      <c r="F2" s="72"/>
      <c r="G2" s="72"/>
      <c r="H2" s="72"/>
      <c r="I2" s="72"/>
      <c r="J2" s="72"/>
      <c r="K2" s="72"/>
    </row>
    <row r="3" spans="1:11" s="71" customFormat="1" ht="24.75" customHeight="1">
      <c r="A3" s="90" t="s">
        <v>121</v>
      </c>
      <c r="B3" s="90"/>
      <c r="C3" s="72"/>
      <c r="D3" s="72"/>
      <c r="E3" s="72"/>
      <c r="F3" s="72"/>
      <c r="G3" s="72"/>
      <c r="H3" s="72"/>
      <c r="I3" s="72"/>
      <c r="J3" s="72"/>
      <c r="K3" s="72"/>
    </row>
    <row r="4" spans="1:49" s="60" customFormat="1" ht="24.75" customHeight="1">
      <c r="A4" s="52"/>
      <c r="B4" s="56"/>
      <c r="C4" s="45"/>
      <c r="D4" s="4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1:49" s="60" customFormat="1" ht="24.75" customHeight="1">
      <c r="A5" s="7" t="s">
        <v>79</v>
      </c>
      <c r="B5" s="65"/>
      <c r="C5" s="45"/>
      <c r="D5" s="45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s="60" customFormat="1" ht="24.75" customHeight="1">
      <c r="A6" s="68" t="s">
        <v>4</v>
      </c>
      <c r="B6" s="65">
        <f>'Preventivo 2024'!F5</f>
        <v>30000</v>
      </c>
      <c r="C6" s="45"/>
      <c r="D6" s="4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49" s="60" customFormat="1" ht="24.75" customHeight="1">
      <c r="A7" s="68" t="s">
        <v>78</v>
      </c>
      <c r="B7" s="65">
        <f>'Preventivo 2024'!G15</f>
        <v>49800</v>
      </c>
      <c r="C7" s="45"/>
      <c r="D7" s="4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49" s="60" customFormat="1" ht="24.75" customHeight="1">
      <c r="A8" s="68" t="s">
        <v>19</v>
      </c>
      <c r="B8" s="64">
        <f>'Preventivo 2024'!F19</f>
        <v>9000</v>
      </c>
      <c r="C8" s="45"/>
      <c r="D8" s="4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1:49" s="60" customFormat="1" ht="24.75" customHeight="1">
      <c r="A9" s="70" t="s">
        <v>21</v>
      </c>
      <c r="B9" s="64">
        <f>'Preventivo 2024'!F27</f>
        <v>0</v>
      </c>
      <c r="C9" s="45"/>
      <c r="D9" s="4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49" s="60" customFormat="1" ht="24.75" customHeight="1">
      <c r="A10" s="70" t="s">
        <v>23</v>
      </c>
      <c r="B10" s="64">
        <f>'Preventivo 2024'!F31</f>
        <v>1000</v>
      </c>
      <c r="C10" s="45"/>
      <c r="D10" s="45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49" s="1" customFormat="1" ht="24.75" customHeight="1">
      <c r="A11" s="66" t="s">
        <v>80</v>
      </c>
      <c r="B11" s="67">
        <f>SUM(B6:B10)</f>
        <v>89800</v>
      </c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 s="60" customFormat="1" ht="24.75" customHeight="1">
      <c r="A12" s="54"/>
      <c r="B12" s="57"/>
      <c r="C12" s="45"/>
      <c r="D12" s="4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s="60" customFormat="1" ht="24.75" customHeight="1">
      <c r="A13" s="25" t="s">
        <v>81</v>
      </c>
      <c r="B13" s="64"/>
      <c r="C13" s="45"/>
      <c r="D13" s="4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s="60" customFormat="1" ht="24.75" customHeight="1">
      <c r="A14" s="89" t="s">
        <v>109</v>
      </c>
      <c r="B14" s="65">
        <f>'Preventivo 2024'!G43</f>
        <v>450</v>
      </c>
      <c r="C14" s="45"/>
      <c r="D14" s="45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</row>
    <row r="15" spans="1:49" s="60" customFormat="1" ht="24.75" customHeight="1">
      <c r="A15" s="68" t="s">
        <v>27</v>
      </c>
      <c r="B15" s="65">
        <f>'Preventivo 2024'!G48</f>
        <v>800</v>
      </c>
      <c r="C15" s="45"/>
      <c r="D15" s="4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1:49" s="60" customFormat="1" ht="24.75" customHeight="1">
      <c r="A16" s="69" t="s">
        <v>31</v>
      </c>
      <c r="B16" s="64">
        <f>'Preventivo 2024'!G57</f>
        <v>49200</v>
      </c>
      <c r="C16" s="45"/>
      <c r="D16" s="4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</row>
    <row r="17" spans="1:49" s="60" customFormat="1" ht="24.75" customHeight="1">
      <c r="A17" s="69" t="s">
        <v>38</v>
      </c>
      <c r="B17" s="64">
        <f>'Preventivo 2024'!G65</f>
        <v>7000</v>
      </c>
      <c r="C17" s="45"/>
      <c r="D17" s="4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s="60" customFormat="1" ht="24.75" customHeight="1">
      <c r="A18" s="69" t="s">
        <v>45</v>
      </c>
      <c r="B18" s="64">
        <f>'Preventivo 2024'!G69</f>
        <v>500</v>
      </c>
      <c r="C18" s="45"/>
      <c r="D18" s="4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</row>
    <row r="19" spans="1:49" s="60" customFormat="1" ht="24.75" customHeight="1">
      <c r="A19" s="69" t="s">
        <v>85</v>
      </c>
      <c r="B19" s="64">
        <f>'Preventivo 2024'!G73</f>
        <v>400</v>
      </c>
      <c r="C19" s="45"/>
      <c r="D19" s="4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</row>
    <row r="20" spans="1:49" s="60" customFormat="1" ht="24.75" customHeight="1">
      <c r="A20" s="69" t="s">
        <v>49</v>
      </c>
      <c r="B20" s="65">
        <f>'Preventivo 2024'!G93</f>
        <v>26450</v>
      </c>
      <c r="C20" s="45"/>
      <c r="D20" s="4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s="60" customFormat="1" ht="24.75" customHeight="1">
      <c r="A21" s="68" t="s">
        <v>72</v>
      </c>
      <c r="B21" s="64">
        <f>'Preventivo 2024'!G97</f>
        <v>1000</v>
      </c>
      <c r="C21" s="45"/>
      <c r="D21" s="45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s="60" customFormat="1" ht="24.75" customHeight="1">
      <c r="A22" s="68" t="s">
        <v>70</v>
      </c>
      <c r="B22" s="64">
        <f>'Preventivo 2024'!G105</f>
        <v>4000</v>
      </c>
      <c r="C22" s="45"/>
      <c r="D22" s="4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s="1" customFormat="1" ht="24.75" customHeight="1">
      <c r="A23" s="66" t="s">
        <v>82</v>
      </c>
      <c r="B23" s="67">
        <f>SUM(B14:B22)</f>
        <v>89800</v>
      </c>
      <c r="C23" s="43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 s="60" customFormat="1" ht="24.75" customHeight="1">
      <c r="A24" s="61"/>
      <c r="B24" s="56"/>
      <c r="C24" s="45"/>
      <c r="D24" s="4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s="63" customFormat="1" ht="41.25" customHeight="1">
      <c r="A25" s="91"/>
      <c r="B25" s="91"/>
      <c r="C25" s="73"/>
      <c r="D25" s="73"/>
      <c r="E25" s="73"/>
      <c r="F25" s="73"/>
      <c r="G25" s="73"/>
      <c r="H25" s="73"/>
      <c r="I25" s="73"/>
      <c r="J25" s="73"/>
      <c r="K25" s="73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</row>
    <row r="26" spans="1:49" s="63" customFormat="1" ht="24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</row>
    <row r="27" spans="1:49" s="63" customFormat="1" ht="24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</row>
    <row r="28" spans="1:49" s="29" customFormat="1" ht="24.75" customHeight="1">
      <c r="A28" s="53"/>
      <c r="B28" s="59"/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</row>
    <row r="29" spans="1:49" s="20" customFormat="1" ht="24.75" customHeight="1">
      <c r="A29" s="55"/>
      <c r="B29" s="58"/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  <row r="30" ht="24.75" customHeight="1">
      <c r="A30" s="54"/>
    </row>
    <row r="31" ht="24.75" customHeight="1"/>
  </sheetData>
  <sheetProtection/>
  <mergeCells count="4">
    <mergeCell ref="A1:B1"/>
    <mergeCell ref="A2:B2"/>
    <mergeCell ref="A25:B25"/>
    <mergeCell ref="A3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Italiana Ciiechi - Sezione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Sirio</dc:creator>
  <cp:keywords/>
  <dc:description/>
  <cp:lastModifiedBy>Leonardo Sirio</cp:lastModifiedBy>
  <cp:lastPrinted>2023-11-17T14:38:06Z</cp:lastPrinted>
  <dcterms:created xsi:type="dcterms:W3CDTF">2018-09-24T11:40:35Z</dcterms:created>
  <dcterms:modified xsi:type="dcterms:W3CDTF">2023-11-21T16:14:02Z</dcterms:modified>
  <cp:category/>
  <cp:version/>
  <cp:contentType/>
  <cp:contentStatus/>
</cp:coreProperties>
</file>